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25" windowWidth="15135" windowHeight="7950"/>
  </bookViews>
  <sheets>
    <sheet name="Обзор" sheetId="1" r:id="rId1"/>
    <sheet name="Автоматические данные" sheetId="3" r:id="rId2"/>
    <sheet name="Ручные данные" sheetId="4" r:id="rId3"/>
    <sheet name="ЛОТУС" sheetId="5" r:id="rId4"/>
  </sheets>
  <externalReferences>
    <externalReference r:id="rId5"/>
    <externalReference r:id="rId6"/>
  </externalReferences>
  <definedNames>
    <definedName name="OLE_LINK1" localSheetId="0">Обзор!$A$428</definedName>
    <definedName name="OLE_LINK16" localSheetId="0">Обзор!$A$437</definedName>
    <definedName name="OLE_LINK27" localSheetId="0">Обзор!$A$442</definedName>
    <definedName name="OLE_LINK28" localSheetId="0">Обзор!$A$448</definedName>
    <definedName name="OLE_LINK4" localSheetId="0">Обзор!$A$429</definedName>
    <definedName name="OLE_LINK5" localSheetId="0">Обзор!$A$433</definedName>
    <definedName name="OLE_LINK7" localSheetId="0">Обзор!$A$434</definedName>
  </definedNames>
  <calcPr calcId="124519"/>
</workbook>
</file>

<file path=xl/calcChain.xml><?xml version="1.0" encoding="utf-8"?>
<calcChain xmlns="http://schemas.openxmlformats.org/spreadsheetml/2006/main">
  <c r="A176" i="1"/>
  <c r="L6" i="3" l="1"/>
  <c r="K206" i="1" s="1"/>
  <c r="L92" i="3" l="1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L91"/>
  <c r="K91"/>
  <c r="J91"/>
  <c r="I91"/>
  <c r="H91"/>
  <c r="L84"/>
  <c r="J84"/>
  <c r="L82"/>
  <c r="J82"/>
  <c r="L80"/>
  <c r="J80"/>
  <c r="J78"/>
  <c r="L78"/>
  <c r="L76"/>
  <c r="J76"/>
  <c r="L74"/>
  <c r="J74"/>
  <c r="L72"/>
  <c r="J72"/>
  <c r="H86"/>
  <c r="H84"/>
  <c r="H82"/>
  <c r="H80"/>
  <c r="H78"/>
  <c r="H76"/>
  <c r="H74"/>
  <c r="H72"/>
  <c r="H69"/>
  <c r="H68"/>
  <c r="H67"/>
  <c r="H66"/>
  <c r="H65"/>
  <c r="H63"/>
  <c r="H62"/>
  <c r="H61"/>
  <c r="H60"/>
  <c r="H59"/>
  <c r="H57"/>
  <c r="H56"/>
  <c r="H55"/>
  <c r="H54"/>
  <c r="H53"/>
  <c r="H51"/>
  <c r="H50"/>
  <c r="H49"/>
  <c r="H48"/>
  <c r="H47"/>
  <c r="H45"/>
  <c r="H44"/>
  <c r="H43"/>
  <c r="H42"/>
  <c r="H41"/>
  <c r="L25"/>
  <c r="J25"/>
  <c r="H25"/>
  <c r="L24"/>
  <c r="J24"/>
  <c r="H24"/>
  <c r="L23"/>
  <c r="J23"/>
  <c r="J292" i="1" s="1"/>
  <c r="H23" i="3"/>
  <c r="L22"/>
  <c r="J22"/>
  <c r="H22"/>
  <c r="L21"/>
  <c r="J21"/>
  <c r="H21"/>
  <c r="L13"/>
  <c r="J13"/>
  <c r="H13"/>
  <c r="L12"/>
  <c r="J12"/>
  <c r="H12"/>
  <c r="L11"/>
  <c r="J11"/>
  <c r="H11"/>
  <c r="J6"/>
  <c r="K205" i="1" s="1"/>
  <c r="L5" i="3"/>
  <c r="H206" i="1" s="1"/>
  <c r="J5" i="3"/>
  <c r="H205" i="1" s="1"/>
  <c r="L4" i="3"/>
  <c r="J4"/>
  <c r="E205" i="1" s="1"/>
  <c r="H4" i="3"/>
  <c r="E174" i="1" s="1"/>
  <c r="H6" i="3"/>
  <c r="H5"/>
  <c r="H174" i="1" s="1"/>
  <c r="L7" i="3" l="1"/>
  <c r="L14" s="1"/>
  <c r="E206" i="1"/>
  <c r="L286"/>
  <c r="L18" i="3"/>
  <c r="J18"/>
  <c r="H18"/>
  <c r="L524" i="1" l="1"/>
  <c r="K524"/>
  <c r="A381"/>
  <c r="N387"/>
  <c r="M524" l="1"/>
  <c r="K346"/>
  <c r="M346" s="1"/>
  <c r="K351"/>
  <c r="M351" s="1"/>
  <c r="K356"/>
  <c r="M356" s="1"/>
  <c r="K364"/>
  <c r="M364" s="1"/>
  <c r="K369"/>
  <c r="M369" s="1"/>
  <c r="K379"/>
  <c r="M379" s="1"/>
  <c r="K410"/>
  <c r="M410" s="1"/>
  <c r="K415"/>
  <c r="M415" s="1"/>
  <c r="K420"/>
  <c r="M420" s="1"/>
  <c r="K341"/>
  <c r="M341" s="1"/>
  <c r="K373"/>
  <c r="M373" s="1"/>
  <c r="K419"/>
  <c r="M419" s="1"/>
  <c r="K344"/>
  <c r="M344" s="1"/>
  <c r="K349"/>
  <c r="M349" s="1"/>
  <c r="K354"/>
  <c r="M354" s="1"/>
  <c r="K362"/>
  <c r="M362" s="1"/>
  <c r="K367"/>
  <c r="M367" s="1"/>
  <c r="K377"/>
  <c r="M377" s="1"/>
  <c r="K408"/>
  <c r="M408" s="1"/>
  <c r="K413"/>
  <c r="M413" s="1"/>
  <c r="K371"/>
  <c r="M371" s="1"/>
  <c r="K342"/>
  <c r="M342" s="1"/>
  <c r="K347"/>
  <c r="M347" s="1"/>
  <c r="K352"/>
  <c r="M352" s="1"/>
  <c r="K360"/>
  <c r="M360" s="1"/>
  <c r="K365"/>
  <c r="M365" s="1"/>
  <c r="K375"/>
  <c r="M375" s="1"/>
  <c r="M100" i="3"/>
  <c r="M102"/>
  <c r="K406" i="1"/>
  <c r="M406" s="1"/>
  <c r="K411"/>
  <c r="M411" s="1"/>
  <c r="K416"/>
  <c r="M416" s="1"/>
  <c r="M106" i="3"/>
  <c r="M109"/>
  <c r="M110"/>
  <c r="M112"/>
  <c r="M114"/>
  <c r="M116"/>
  <c r="M118"/>
  <c r="M120"/>
  <c r="I121" l="1"/>
  <c r="K498" i="1"/>
  <c r="M498" s="1"/>
  <c r="K475"/>
  <c r="M475" s="1"/>
  <c r="K429"/>
  <c r="M429" s="1"/>
  <c r="K393"/>
  <c r="M393" s="1"/>
  <c r="N393" s="1"/>
  <c r="K499"/>
  <c r="M499" s="1"/>
  <c r="K486"/>
  <c r="M486" s="1"/>
  <c r="K476"/>
  <c r="M476" s="1"/>
  <c r="K463"/>
  <c r="M463" s="1"/>
  <c r="K453"/>
  <c r="M453" s="1"/>
  <c r="K430"/>
  <c r="M430" s="1"/>
  <c r="K394"/>
  <c r="M394" s="1"/>
  <c r="N394" s="1"/>
  <c r="K384"/>
  <c r="M384" s="1"/>
  <c r="N384" s="1"/>
  <c r="K500"/>
  <c r="M500" s="1"/>
  <c r="K487"/>
  <c r="M487" s="1"/>
  <c r="K477"/>
  <c r="M477" s="1"/>
  <c r="K464"/>
  <c r="M464" s="1"/>
  <c r="K454"/>
  <c r="M454" s="1"/>
  <c r="K441"/>
  <c r="M441" s="1"/>
  <c r="K431"/>
  <c r="M431" s="1"/>
  <c r="K395"/>
  <c r="M395" s="1"/>
  <c r="N395" s="1"/>
  <c r="K385"/>
  <c r="M385" s="1"/>
  <c r="N385" s="1"/>
  <c r="K501"/>
  <c r="M501" s="1"/>
  <c r="K488"/>
  <c r="M488" s="1"/>
  <c r="K478"/>
  <c r="M478" s="1"/>
  <c r="K465"/>
  <c r="M465" s="1"/>
  <c r="K455"/>
  <c r="M455" s="1"/>
  <c r="K442"/>
  <c r="M442" s="1"/>
  <c r="K432"/>
  <c r="M432" s="1"/>
  <c r="K396"/>
  <c r="M396" s="1"/>
  <c r="N396" s="1"/>
  <c r="K386"/>
  <c r="M386" s="1"/>
  <c r="N386" s="1"/>
  <c r="K502"/>
  <c r="M502" s="1"/>
  <c r="K489"/>
  <c r="M489" s="1"/>
  <c r="K479"/>
  <c r="M479" s="1"/>
  <c r="K466"/>
  <c r="M466" s="1"/>
  <c r="K456"/>
  <c r="M456" s="1"/>
  <c r="K443"/>
  <c r="M443" s="1"/>
  <c r="K433"/>
  <c r="M433" s="1"/>
  <c r="K397"/>
  <c r="M397" s="1"/>
  <c r="N397" s="1"/>
  <c r="K387"/>
  <c r="M387" s="1"/>
  <c r="K337"/>
  <c r="M337" s="1"/>
  <c r="K339"/>
  <c r="M339" s="1"/>
  <c r="M91" i="3"/>
  <c r="M94"/>
  <c r="M96"/>
  <c r="M98"/>
  <c r="M104"/>
  <c r="H121"/>
  <c r="J121"/>
  <c r="L121"/>
  <c r="K343" i="1"/>
  <c r="M343" s="1"/>
  <c r="K345"/>
  <c r="M345" s="1"/>
  <c r="K348"/>
  <c r="M348" s="1"/>
  <c r="K350"/>
  <c r="M350" s="1"/>
  <c r="K353"/>
  <c r="M353" s="1"/>
  <c r="K355"/>
  <c r="M355" s="1"/>
  <c r="K361"/>
  <c r="M361" s="1"/>
  <c r="K363"/>
  <c r="M363" s="1"/>
  <c r="K366"/>
  <c r="M366" s="1"/>
  <c r="K368"/>
  <c r="M368" s="1"/>
  <c r="K370"/>
  <c r="M370" s="1"/>
  <c r="K372"/>
  <c r="M372" s="1"/>
  <c r="K374"/>
  <c r="M374" s="1"/>
  <c r="K376"/>
  <c r="M376" s="1"/>
  <c r="K378"/>
  <c r="M378" s="1"/>
  <c r="K407"/>
  <c r="M407" s="1"/>
  <c r="K409"/>
  <c r="M409" s="1"/>
  <c r="K412"/>
  <c r="M412" s="1"/>
  <c r="K414"/>
  <c r="M414" s="1"/>
  <c r="K417"/>
  <c r="M417" s="1"/>
  <c r="K485"/>
  <c r="M485" s="1"/>
  <c r="K462"/>
  <c r="M462" s="1"/>
  <c r="K452"/>
  <c r="M452" s="1"/>
  <c r="K439"/>
  <c r="M439" s="1"/>
  <c r="K383"/>
  <c r="M383" s="1"/>
  <c r="N383" s="1"/>
  <c r="K440"/>
  <c r="M440" s="1"/>
  <c r="K503"/>
  <c r="M503" s="1"/>
  <c r="K490"/>
  <c r="M490" s="1"/>
  <c r="K480"/>
  <c r="M480" s="1"/>
  <c r="K467"/>
  <c r="M467" s="1"/>
  <c r="K457"/>
  <c r="M457" s="1"/>
  <c r="K444"/>
  <c r="M444" s="1"/>
  <c r="K434"/>
  <c r="M434" s="1"/>
  <c r="K421"/>
  <c r="M421" s="1"/>
  <c r="K398"/>
  <c r="M398" s="1"/>
  <c r="N398" s="1"/>
  <c r="K388"/>
  <c r="M388" s="1"/>
  <c r="N388" s="1"/>
  <c r="K504"/>
  <c r="M504" s="1"/>
  <c r="K491"/>
  <c r="M491" s="1"/>
  <c r="K481"/>
  <c r="M481" s="1"/>
  <c r="K468"/>
  <c r="M468" s="1"/>
  <c r="K458"/>
  <c r="M458" s="1"/>
  <c r="K445"/>
  <c r="M445" s="1"/>
  <c r="K435"/>
  <c r="M435" s="1"/>
  <c r="K422"/>
  <c r="M422" s="1"/>
  <c r="K399"/>
  <c r="M399" s="1"/>
  <c r="N399" s="1"/>
  <c r="K389"/>
  <c r="M389" s="1"/>
  <c r="N389" s="1"/>
  <c r="K505"/>
  <c r="M505" s="1"/>
  <c r="K492"/>
  <c r="M492" s="1"/>
  <c r="K482"/>
  <c r="M482" s="1"/>
  <c r="K469"/>
  <c r="M469" s="1"/>
  <c r="K459"/>
  <c r="M459" s="1"/>
  <c r="K446"/>
  <c r="M446" s="1"/>
  <c r="K436"/>
  <c r="M436" s="1"/>
  <c r="K423"/>
  <c r="M423" s="1"/>
  <c r="K400"/>
  <c r="M400" s="1"/>
  <c r="N400" s="1"/>
  <c r="K390"/>
  <c r="M390" s="1"/>
  <c r="N390" s="1"/>
  <c r="K506"/>
  <c r="M506" s="1"/>
  <c r="K493"/>
  <c r="M493" s="1"/>
  <c r="K483"/>
  <c r="M483" s="1"/>
  <c r="K470"/>
  <c r="M470" s="1"/>
  <c r="K460"/>
  <c r="M460" s="1"/>
  <c r="K447"/>
  <c r="M447" s="1"/>
  <c r="K437"/>
  <c r="M437" s="1"/>
  <c r="K424"/>
  <c r="M424" s="1"/>
  <c r="K401"/>
  <c r="M401" s="1"/>
  <c r="N401" s="1"/>
  <c r="K391"/>
  <c r="M391" s="1"/>
  <c r="N391" s="1"/>
  <c r="K507"/>
  <c r="M507" s="1"/>
  <c r="K494"/>
  <c r="M494" s="1"/>
  <c r="K484"/>
  <c r="M484" s="1"/>
  <c r="K471"/>
  <c r="M471" s="1"/>
  <c r="K461"/>
  <c r="M461" s="1"/>
  <c r="K448"/>
  <c r="M448" s="1"/>
  <c r="K438"/>
  <c r="M438" s="1"/>
  <c r="K425"/>
  <c r="M425" s="1"/>
  <c r="K402"/>
  <c r="M402" s="1"/>
  <c r="N402" s="1"/>
  <c r="K392"/>
  <c r="M392" s="1"/>
  <c r="N392" s="1"/>
  <c r="K338"/>
  <c r="M338" s="1"/>
  <c r="K340"/>
  <c r="M340" s="1"/>
  <c r="M92" i="3"/>
  <c r="M95"/>
  <c r="M97"/>
  <c r="M99"/>
  <c r="M101"/>
  <c r="M103"/>
  <c r="M105"/>
  <c r="M107"/>
  <c r="M108"/>
  <c r="M111"/>
  <c r="M113"/>
  <c r="M115"/>
  <c r="L476" i="1" s="1"/>
  <c r="M117" i="3"/>
  <c r="M119"/>
  <c r="K121"/>
  <c r="M93"/>
  <c r="K418" i="1"/>
  <c r="M418" s="1"/>
  <c r="F524"/>
  <c r="A524"/>
  <c r="H85" i="3" l="1"/>
  <c r="L525" i="1" s="1"/>
  <c r="H83" i="3"/>
  <c r="K525" i="1" s="1"/>
  <c r="E524"/>
  <c r="H87" i="3"/>
  <c r="M525" i="1" s="1"/>
  <c r="J83" i="3"/>
  <c r="J85"/>
  <c r="L83"/>
  <c r="L85"/>
  <c r="M121"/>
  <c r="L479" i="1"/>
  <c r="L477"/>
  <c r="L475"/>
  <c r="L478"/>
  <c r="A496"/>
  <c r="A473"/>
  <c r="A450"/>
  <c r="A427"/>
  <c r="A404"/>
  <c r="N507"/>
  <c r="N506"/>
  <c r="N505"/>
  <c r="N504"/>
  <c r="N503"/>
  <c r="N502"/>
  <c r="N501"/>
  <c r="N500"/>
  <c r="N499"/>
  <c r="N498"/>
  <c r="N494"/>
  <c r="N493"/>
  <c r="N492"/>
  <c r="N491"/>
  <c r="N490"/>
  <c r="N489"/>
  <c r="N488"/>
  <c r="N487"/>
  <c r="N486"/>
  <c r="N485"/>
  <c r="N484"/>
  <c r="N483"/>
  <c r="N482"/>
  <c r="N481"/>
  <c r="N480"/>
  <c r="N479"/>
  <c r="N478"/>
  <c r="N477"/>
  <c r="N476"/>
  <c r="N475"/>
  <c r="N471"/>
  <c r="N470"/>
  <c r="N469"/>
  <c r="N468"/>
  <c r="N467"/>
  <c r="N466"/>
  <c r="N465"/>
  <c r="N464"/>
  <c r="N463"/>
  <c r="N462"/>
  <c r="N461"/>
  <c r="N460"/>
  <c r="N459"/>
  <c r="N458"/>
  <c r="N457"/>
  <c r="N456"/>
  <c r="N455"/>
  <c r="N454"/>
  <c r="N453"/>
  <c r="N452"/>
  <c r="N425"/>
  <c r="N424"/>
  <c r="N423"/>
  <c r="N422"/>
  <c r="N421"/>
  <c r="N420"/>
  <c r="N419"/>
  <c r="N418"/>
  <c r="N417"/>
  <c r="N416"/>
  <c r="N415"/>
  <c r="N414"/>
  <c r="N413"/>
  <c r="N412"/>
  <c r="N411"/>
  <c r="N410"/>
  <c r="N409"/>
  <c r="N408"/>
  <c r="N407"/>
  <c r="N406"/>
  <c r="A358"/>
  <c r="A335"/>
  <c r="N379"/>
  <c r="N378"/>
  <c r="N377"/>
  <c r="N376"/>
  <c r="N374"/>
  <c r="N373"/>
  <c r="N372"/>
  <c r="N371"/>
  <c r="N370"/>
  <c r="N369"/>
  <c r="N368"/>
  <c r="N367"/>
  <c r="N366"/>
  <c r="N365"/>
  <c r="N364"/>
  <c r="N363"/>
  <c r="N362"/>
  <c r="N361"/>
  <c r="N360"/>
  <c r="N356"/>
  <c r="N355"/>
  <c r="N354"/>
  <c r="N353"/>
  <c r="N352"/>
  <c r="N351"/>
  <c r="N350"/>
  <c r="N349"/>
  <c r="N348"/>
  <c r="N347"/>
  <c r="N346"/>
  <c r="N345"/>
  <c r="N343"/>
  <c r="N342"/>
  <c r="N341"/>
  <c r="N340"/>
  <c r="N339"/>
  <c r="N338"/>
  <c r="N337"/>
  <c r="N375" l="1"/>
  <c r="N344"/>
  <c r="J524" l="1"/>
  <c r="I524"/>
  <c r="F13" i="4"/>
  <c r="F12"/>
  <c r="F11"/>
  <c r="F10"/>
  <c r="F9"/>
  <c r="F8"/>
  <c r="L285" i="1"/>
  <c r="J285"/>
  <c r="H285"/>
  <c r="L75" i="3" l="1"/>
  <c r="H75"/>
  <c r="F525" i="1" s="1"/>
  <c r="J75" i="3"/>
  <c r="H524" i="1"/>
  <c r="H329"/>
  <c r="H330"/>
  <c r="H331"/>
  <c r="H332"/>
  <c r="H333"/>
  <c r="L69" i="3"/>
  <c r="L333" i="1" s="1"/>
  <c r="L65" i="3"/>
  <c r="L66"/>
  <c r="L330" i="1" s="1"/>
  <c r="L67" i="3"/>
  <c r="L331" i="1" s="1"/>
  <c r="L68" i="3"/>
  <c r="L332" i="1" s="1"/>
  <c r="H64" i="3"/>
  <c r="J69" s="1"/>
  <c r="J333" i="1" s="1"/>
  <c r="H324"/>
  <c r="H325"/>
  <c r="H326"/>
  <c r="H327"/>
  <c r="H328"/>
  <c r="L63" i="3"/>
  <c r="L328" i="1" s="1"/>
  <c r="L62" i="3"/>
  <c r="L327" i="1" s="1"/>
  <c r="L61" i="3"/>
  <c r="L326" i="1" s="1"/>
  <c r="L60" i="3"/>
  <c r="L325" i="1" s="1"/>
  <c r="L59" i="3"/>
  <c r="L324" i="1" s="1"/>
  <c r="H58" i="3"/>
  <c r="J63" s="1"/>
  <c r="J328" i="1" s="1"/>
  <c r="H319"/>
  <c r="H320"/>
  <c r="H321"/>
  <c r="H322"/>
  <c r="H323"/>
  <c r="L57" i="3"/>
  <c r="L323" i="1" s="1"/>
  <c r="L56" i="3"/>
  <c r="L322" i="1" s="1"/>
  <c r="L55" i="3"/>
  <c r="L321" i="1" s="1"/>
  <c r="L54" i="3"/>
  <c r="L320" i="1" s="1"/>
  <c r="L53" i="3"/>
  <c r="L319" i="1" s="1"/>
  <c r="H52" i="3"/>
  <c r="J56" s="1"/>
  <c r="H318" i="1"/>
  <c r="H317"/>
  <c r="H316"/>
  <c r="H315"/>
  <c r="H314"/>
  <c r="L51" i="3"/>
  <c r="L318" i="1" s="1"/>
  <c r="L50" i="3"/>
  <c r="L317" i="1" s="1"/>
  <c r="L49" i="3"/>
  <c r="L316" i="1" s="1"/>
  <c r="L48" i="3"/>
  <c r="L315" i="1" s="1"/>
  <c r="L47" i="3"/>
  <c r="L314" i="1" s="1"/>
  <c r="H46" i="3"/>
  <c r="J50" s="1"/>
  <c r="J317" i="1" s="1"/>
  <c r="H313"/>
  <c r="H312"/>
  <c r="H311"/>
  <c r="H310"/>
  <c r="H309"/>
  <c r="L45" i="3"/>
  <c r="L313" i="1" s="1"/>
  <c r="L44" i="3"/>
  <c r="L312" i="1" s="1"/>
  <c r="L43" i="3"/>
  <c r="L311" i="1" s="1"/>
  <c r="L42" i="3"/>
  <c r="L310" i="1" s="1"/>
  <c r="L41" i="3"/>
  <c r="L309" i="1" s="1"/>
  <c r="H40" i="3"/>
  <c r="J44" s="1"/>
  <c r="J312" i="1" s="1"/>
  <c r="A307"/>
  <c r="L81" i="3" l="1"/>
  <c r="L79"/>
  <c r="J81"/>
  <c r="J79"/>
  <c r="H79"/>
  <c r="I525" i="1" s="1"/>
  <c r="H81" i="3"/>
  <c r="J525" i="1" s="1"/>
  <c r="J77" i="3"/>
  <c r="H77"/>
  <c r="H525" i="1" s="1"/>
  <c r="L77" i="3"/>
  <c r="J59"/>
  <c r="J324" i="1" s="1"/>
  <c r="J41" i="3"/>
  <c r="J309" i="1" s="1"/>
  <c r="J45" i="3"/>
  <c r="J313" i="1" s="1"/>
  <c r="J47" i="3"/>
  <c r="J314" i="1" s="1"/>
  <c r="J51" i="3"/>
  <c r="J318" i="1" s="1"/>
  <c r="J53" i="3"/>
  <c r="J57"/>
  <c r="L64"/>
  <c r="J43"/>
  <c r="J311" i="1" s="1"/>
  <c r="J49" i="3"/>
  <c r="J316" i="1" s="1"/>
  <c r="J55" i="3"/>
  <c r="J61"/>
  <c r="J326" i="1" s="1"/>
  <c r="J42" i="3"/>
  <c r="J310" i="1" s="1"/>
  <c r="L40" i="3"/>
  <c r="J48"/>
  <c r="J315" i="1" s="1"/>
  <c r="L46" i="3"/>
  <c r="J54"/>
  <c r="L52"/>
  <c r="J60"/>
  <c r="J325" i="1" s="1"/>
  <c r="J62" i="3"/>
  <c r="J327" i="1" s="1"/>
  <c r="L58" i="3"/>
  <c r="J66"/>
  <c r="J330" i="1" s="1"/>
  <c r="J68" i="3"/>
  <c r="J332" i="1" s="1"/>
  <c r="L329"/>
  <c r="J65" i="3"/>
  <c r="J329" i="1" s="1"/>
  <c r="J67" i="3"/>
  <c r="J331" i="1" s="1"/>
  <c r="L298"/>
  <c r="J298"/>
  <c r="H298"/>
  <c r="L295"/>
  <c r="J295"/>
  <c r="H295"/>
  <c r="L292"/>
  <c r="H292"/>
  <c r="L289"/>
  <c r="J289"/>
  <c r="H289"/>
  <c r="J286"/>
  <c r="H286"/>
  <c r="L38" i="3"/>
  <c r="L300" i="1" s="1"/>
  <c r="L37" i="3"/>
  <c r="L297" i="1" s="1"/>
  <c r="L36" i="3"/>
  <c r="L294" i="1" s="1"/>
  <c r="L35" i="3"/>
  <c r="L291" i="1" s="1"/>
  <c r="L34" i="3"/>
  <c r="L288" i="1" s="1"/>
  <c r="J38" i="3"/>
  <c r="J300" i="1" s="1"/>
  <c r="J37" i="3"/>
  <c r="J297" i="1" s="1"/>
  <c r="J36" i="3"/>
  <c r="J294" i="1" s="1"/>
  <c r="J35" i="3"/>
  <c r="J291" i="1" s="1"/>
  <c r="J34" i="3"/>
  <c r="J288" i="1" s="1"/>
  <c r="H38" i="3"/>
  <c r="H300" i="1" s="1"/>
  <c r="H37" i="3"/>
  <c r="H297" i="1" s="1"/>
  <c r="H36" i="3"/>
  <c r="H294" i="1" s="1"/>
  <c r="H35" i="3"/>
  <c r="H291" i="1" s="1"/>
  <c r="H34" i="3"/>
  <c r="H288" i="1" s="1"/>
  <c r="L26" i="3"/>
  <c r="L30" s="1"/>
  <c r="L293" i="1" s="1"/>
  <c r="J26" i="3"/>
  <c r="J32" s="1"/>
  <c r="J299" i="1" s="1"/>
  <c r="H26" i="3"/>
  <c r="H30" s="1"/>
  <c r="H293" i="1" s="1"/>
  <c r="J58" i="3" l="1"/>
  <c r="J52"/>
  <c r="H28"/>
  <c r="H287" i="1" s="1"/>
  <c r="H31" i="3"/>
  <c r="H296" i="1" s="1"/>
  <c r="J28" i="3"/>
  <c r="J287" i="1" s="1"/>
  <c r="J31" i="3"/>
  <c r="J296" i="1" s="1"/>
  <c r="L28" i="3"/>
  <c r="L287" i="1" s="1"/>
  <c r="L31" i="3"/>
  <c r="L296" i="1" s="1"/>
  <c r="J30" i="3"/>
  <c r="J293" i="1" s="1"/>
  <c r="J40" i="3"/>
  <c r="J64"/>
  <c r="H29"/>
  <c r="H290" i="1" s="1"/>
  <c r="H32" i="3"/>
  <c r="H299" i="1" s="1"/>
  <c r="J29" i="3"/>
  <c r="J290" i="1" s="1"/>
  <c r="L29" i="3"/>
  <c r="L290" i="1" s="1"/>
  <c r="L32" i="3"/>
  <c r="L299" i="1" s="1"/>
  <c r="J46" i="3"/>
  <c r="E262" i="1"/>
  <c r="C262"/>
  <c r="A262"/>
  <c r="J238"/>
  <c r="H238"/>
  <c r="F238"/>
  <c r="J236"/>
  <c r="H236"/>
  <c r="F236"/>
  <c r="J234"/>
  <c r="H234"/>
  <c r="F234"/>
  <c r="A238"/>
  <c r="A236"/>
  <c r="A234"/>
  <c r="A206"/>
  <c r="A205"/>
  <c r="A204"/>
  <c r="L17" i="3"/>
  <c r="J7"/>
  <c r="J17" s="1"/>
  <c r="H7"/>
  <c r="H17" s="1"/>
  <c r="K176" i="1"/>
  <c r="K175"/>
  <c r="K174"/>
  <c r="H176"/>
  <c r="H175"/>
  <c r="E176"/>
  <c r="E175"/>
  <c r="L3" i="3"/>
  <c r="J3"/>
  <c r="H3"/>
  <c r="A175" i="1"/>
  <c r="A174"/>
  <c r="C524" l="1"/>
  <c r="J73" i="3"/>
  <c r="H73"/>
  <c r="E525" i="1" s="1"/>
  <c r="L73" i="3"/>
  <c r="J71"/>
  <c r="J20"/>
  <c r="H71"/>
  <c r="H20"/>
  <c r="L71"/>
  <c r="L20"/>
  <c r="H14"/>
  <c r="J14"/>
  <c r="L10"/>
  <c r="L8"/>
  <c r="H10"/>
  <c r="K204" i="1" s="1"/>
  <c r="H8" i="3"/>
  <c r="E204" i="1" s="1"/>
  <c r="H9" i="3"/>
  <c r="H204" i="1" s="1"/>
  <c r="J8" i="3"/>
  <c r="J10"/>
  <c r="L9"/>
  <c r="J16"/>
  <c r="C263" i="1" s="1"/>
  <c r="J9" i="3"/>
  <c r="H16"/>
  <c r="A263" i="1" s="1"/>
  <c r="L16" i="3"/>
  <c r="E263" i="1" s="1"/>
  <c r="L27" i="3" l="1"/>
  <c r="L33"/>
  <c r="H27"/>
  <c r="H33"/>
  <c r="J33"/>
  <c r="J27"/>
  <c r="H15"/>
  <c r="L234" i="1"/>
  <c r="J15" i="3"/>
  <c r="L236" i="1"/>
  <c r="L238"/>
  <c r="L15" i="3"/>
  <c r="F235" i="1" l="1"/>
  <c r="J235"/>
  <c r="H235"/>
  <c r="L235"/>
</calcChain>
</file>

<file path=xl/sharedStrings.xml><?xml version="1.0" encoding="utf-8"?>
<sst xmlns="http://schemas.openxmlformats.org/spreadsheetml/2006/main" count="866" uniqueCount="304">
  <si>
    <t>ПЕРИОД</t>
  </si>
  <si>
    <t>ЭЛЕКТРОННЫЕ</t>
  </si>
  <si>
    <t>ПИСЬМЕННЫЕ</t>
  </si>
  <si>
    <t>УСТНЫЕ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</si>
  <si>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</si>
  <si>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</si>
  <si>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</si>
  <si>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</si>
  <si>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</si>
  <si>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</si>
  <si>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</si>
  <si>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</si>
  <si>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</si>
  <si>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</si>
  <si>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</si>
  <si>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</si>
  <si>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</si>
  <si>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Динамика поступления обращений граждан и организаций</t>
  </si>
  <si>
    <t>Заявление</t>
  </si>
  <si>
    <t>Предложение</t>
  </si>
  <si>
    <t>Жалоба</t>
  </si>
  <si>
    <t>Не обращение</t>
  </si>
  <si>
    <t>ОБЩЕЕ КОЛИЧЕСТВО ОБРАЩЕНИЙ ПО ТИПАМ ВИДОВ И ДОЛЯ ТИПОВ ВИДОВ ОБРАЩЕНИЙ</t>
  </si>
  <si>
    <t xml:space="preserve">Предложение </t>
  </si>
  <si>
    <t>Зявление</t>
  </si>
  <si>
    <t>Всего по типам видов</t>
  </si>
  <si>
    <t>ОБЩЕЕ КОЛИЧЕСТВО</t>
  </si>
  <si>
    <t>ДОЛЯ</t>
  </si>
  <si>
    <t>Показатель активности жителей МО по общему числу обращений</t>
  </si>
  <si>
    <t>ДОЛЯ ПОВТОРНОСТИ ОБРАЩЕНИЙ</t>
  </si>
  <si>
    <t>ДОЛЯ ОБРАЩЕНИЙ, АВТОРЫ КОТОРЫХ УКАЗАЛИ СОЦИАЛЬНЫЙ СТАТУС</t>
  </si>
  <si>
    <t>Показатель повторности обращений</t>
  </si>
  <si>
    <t>Доля обращений, указавщих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</si>
  <si>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</si>
  <si>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</si>
  <si>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</si>
  <si>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</si>
  <si>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</si>
  <si>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</si>
  <si>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</si>
  <si>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Доля вопросов в тематическом разделе к общему количеству вопросов</t>
  </si>
  <si>
    <t>Общее количество вопросов по тематическому разделу</t>
  </si>
  <si>
    <t>Активность населения муниципального образования по вопросам тематического раздела</t>
  </si>
  <si>
    <t>Активность по тематическим разделам (текущий период)</t>
  </si>
  <si>
    <t>ВСЕГО</t>
  </si>
  <si>
    <t>Доля по тематическим разделам (текущий период)</t>
  </si>
  <si>
    <t>Доля</t>
  </si>
  <si>
    <t>Активность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</si>
  <si>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</si>
  <si>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</si>
  <si>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</si>
  <si>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</si>
  <si>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</si>
  <si>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</si>
  <si>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</si>
  <si>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</si>
  <si>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</si>
  <si>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</si>
  <si>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</si>
  <si>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</si>
  <si>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</si>
  <si>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</si>
  <si>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</si>
  <si>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</si>
  <si>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</si>
  <si>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</si>
  <si>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</si>
  <si>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</si>
  <si>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</si>
  <si>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</si>
  <si>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</si>
  <si>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</si>
  <si>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</si>
  <si>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Раздел</t>
  </si>
  <si>
    <t>Тематика</t>
  </si>
  <si>
    <t>Количество</t>
  </si>
  <si>
    <t>ЖИЛИЩНО-КОММУНАЛЬНАЯ СФЕРА</t>
  </si>
  <si>
    <t>ГОСУДАРСТВО, ОБЩЕСТВО, ПОЛИТИКА</t>
  </si>
  <si>
    <t>ОБОРОНА, БЕЗОПАСНОСТЬ, ЗАКОННОСТЬ</t>
  </si>
  <si>
    <t>СОЦИАЛЬНАЯ СФЕРА</t>
  </si>
  <si>
    <t>ЭКОНОМИКА</t>
  </si>
  <si>
    <t>Кол-во</t>
  </si>
  <si>
    <t>Вопросы по тематикам тематических разделов (текущий период)</t>
  </si>
  <si>
    <t>ПОСТУПИЛО ОБРАЩЕНИЙ</t>
  </si>
  <si>
    <t>РАССМОТРЕНО</t>
  </si>
  <si>
    <t>НАХОДЯТСЯ НА РАССМОТРЕНИИ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</si>
  <si>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</si>
  <si>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</si>
  <si>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</si>
  <si>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</si>
  <si>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</si>
  <si>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</si>
  <si>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</si>
  <si>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</si>
  <si>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</si>
  <si>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</si>
  <si>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</si>
  <si>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</si>
  <si>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</si>
  <si>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</si>
  <si>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</si>
  <si>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</si>
  <si>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</si>
  <si>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</si>
  <si>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</si>
  <si>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</si>
  <si>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(доля)</t>
  </si>
  <si>
    <t>В том числе разъяснено (количество)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</si>
  <si>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</si>
  <si>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</si>
  <si>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</si>
  <si>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</si>
  <si>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 xml:space="preserve">Количество вопросов по тематическим разделам </t>
  </si>
  <si>
    <t>МЕРЫ ПРИНЯТЫ</t>
  </si>
  <si>
    <t>Меры приняты (Отчет в Лотусе "Результаты рассмотрения")</t>
  </si>
  <si>
    <t>Поддержано (Отчет в Лотусе "Результаты рассмотрения")</t>
  </si>
  <si>
    <t>ОБЩЕЕ КОЛИЧЕСТВО ОБРАЩЕНИЙ В ФОРМЕ ЭЛЕКТРОННОГО ДОКУМЕНТА,                                    В ПИСЬМЕННОЙ ФОРМЕ И УСТНОЙ ФОРМЕ, ПОСТУПИВШИХ В ДЕПАРТАМЕНТ</t>
  </si>
  <si>
    <t>КОЛИЧЕСТВО ВОПРОСОВ В ОБРАЩЕНИЯХ ПО ТЕМАТИЧЕСКИМ  РАЗДЕЛАМ  С УКАЗАНИЕМ ДОЛИ И АКТИВНОСТИ ЖИТЕЛЕЙ МУНИЦИПАЛЬНЫХ ОБРАЗОВАНИЙ РЕГИОНА</t>
  </si>
  <si>
    <t>Муниципальное образование/       численность населения</t>
  </si>
  <si>
    <t>Тематический раздел</t>
  </si>
  <si>
    <t>Превышение активности по области</t>
  </si>
  <si>
    <t>Антроповский муниципальный район</t>
  </si>
  <si>
    <t>Буйский муниципальный район</t>
  </si>
  <si>
    <t>Вохомский муниципальный район</t>
  </si>
  <si>
    <t>Галичский муниципальный район</t>
  </si>
  <si>
    <t>Кадыйский муниципальный район</t>
  </si>
  <si>
    <t>Кологривский муниципальный район</t>
  </si>
  <si>
    <t>Костромской муниципальный район</t>
  </si>
  <si>
    <t>Красносельский муниципальный район</t>
  </si>
  <si>
    <t>II квартал 2015 г.</t>
  </si>
  <si>
    <t>Муниципальный район город Нерехта и Нерехтский район</t>
  </si>
  <si>
    <t>Октябрьский муниципальный район</t>
  </si>
  <si>
    <t xml:space="preserve">Островский муниципальный район </t>
  </si>
  <si>
    <t>Павинский муниципальный район</t>
  </si>
  <si>
    <t>Парфеньевский муниципальный район</t>
  </si>
  <si>
    <t>Поназыревский муниципальный район</t>
  </si>
  <si>
    <t>Пыщугский муниципальный район</t>
  </si>
  <si>
    <t>Солигаличский муниципальный район</t>
  </si>
  <si>
    <t>Судиславский муниципальный район</t>
  </si>
  <si>
    <t>Сусанинский муниципальный район</t>
  </si>
  <si>
    <t>Чухломский муниципальный район</t>
  </si>
  <si>
    <t>Шарьинский муниципальный район</t>
  </si>
  <si>
    <t xml:space="preserve">Городской округ город Кострома </t>
  </si>
  <si>
    <t xml:space="preserve">Городской округ город Буй </t>
  </si>
  <si>
    <t xml:space="preserve">Городской округ город Волгореченск </t>
  </si>
  <si>
    <t>Городской округ город Галич</t>
  </si>
  <si>
    <t xml:space="preserve">Городской округ город Мантурово </t>
  </si>
  <si>
    <t xml:space="preserve">Городской округ город Шарья </t>
  </si>
  <si>
    <t>АКТИВНОСТЬ ЖИТЕЛЕЙ РЕГИОНА ПО ОБЩЕМУ КОЛИЧЕСТВУ ОБРАЩЕНИЙ</t>
  </si>
  <si>
    <t>АБСОЛЮТНЫЕ И ОТНОСИТЕЛЬНЫЕ ПОКАЗАТЕЛИ РЕЗУЛЬТАТОВ РАССМОТРЕНИЯ ОБРАЩЕНИЙ ГРАЖДАН И ОРГАНИЗАЦИЙ</t>
  </si>
  <si>
    <t>МО</t>
  </si>
  <si>
    <t>Гос.</t>
  </si>
  <si>
    <t>ЖКХ</t>
  </si>
  <si>
    <t>Обор</t>
  </si>
  <si>
    <t>Соц</t>
  </si>
  <si>
    <t>Эконом</t>
  </si>
  <si>
    <t>Антроповский</t>
  </si>
  <si>
    <t>Буйский</t>
  </si>
  <si>
    <t>Вохомский</t>
  </si>
  <si>
    <t>Галичский</t>
  </si>
  <si>
    <t>Кадыйский</t>
  </si>
  <si>
    <t>Кологривский</t>
  </si>
  <si>
    <t>Костромской</t>
  </si>
  <si>
    <t>Красносельский</t>
  </si>
  <si>
    <t>Макарьевский</t>
  </si>
  <si>
    <t>Мантуровский</t>
  </si>
  <si>
    <t>Межевской</t>
  </si>
  <si>
    <t>Нейский</t>
  </si>
  <si>
    <t>Нерехтский</t>
  </si>
  <si>
    <t>Октябрьский</t>
  </si>
  <si>
    <t>Островский</t>
  </si>
  <si>
    <t>Павинский</t>
  </si>
  <si>
    <t>Парфеньевский</t>
  </si>
  <si>
    <t>Поназыревский</t>
  </si>
  <si>
    <t>Пыщугский</t>
  </si>
  <si>
    <t>Солигаличский</t>
  </si>
  <si>
    <t>Судиславский</t>
  </si>
  <si>
    <t>Сусанинский</t>
  </si>
  <si>
    <t>Чухломский</t>
  </si>
  <si>
    <t>Шарьинский</t>
  </si>
  <si>
    <t>Кострома</t>
  </si>
  <si>
    <t>Буй</t>
  </si>
  <si>
    <t>Волгореченск</t>
  </si>
  <si>
    <t>Галич</t>
  </si>
  <si>
    <t>Мантурово</t>
  </si>
  <si>
    <t>Шарья</t>
  </si>
  <si>
    <t>Количество вопросов по муниципальным образованиям (отчетный период)</t>
  </si>
  <si>
    <t>Макарьевский муниципальный район</t>
  </si>
  <si>
    <t>Мантуровский муниципальный район</t>
  </si>
  <si>
    <t>Межевской муниципальный район</t>
  </si>
  <si>
    <t>Муниципальный район город Нея и Нейский район</t>
  </si>
  <si>
    <t>ДОЛЯ КОЛИЧЕСТВА ОБРАЩЕНИЙ В ФОРМЕ ЭЛЕКТРОННОГО ДОКУМЕНТА, В ПИСЬМЕННОЙ ФОРМЕ И УСТНОЙ ФОРМЕ</t>
  </si>
  <si>
    <t>Период</t>
  </si>
  <si>
    <t>Поступило обращений (всего)</t>
  </si>
  <si>
    <t>В том числе в письменной форме</t>
  </si>
  <si>
    <t>В том числе в электронной форме</t>
  </si>
  <si>
    <t>В том числе в устной форме</t>
  </si>
  <si>
    <t>Заявлений</t>
  </si>
  <si>
    <t>З</t>
  </si>
  <si>
    <t>Предложений</t>
  </si>
  <si>
    <t>П</t>
  </si>
  <si>
    <t>Жалоб</t>
  </si>
  <si>
    <t>Ж</t>
  </si>
  <si>
    <t>Поступили в АКО</t>
  </si>
  <si>
    <t>Из администрации Президента РФ</t>
  </si>
  <si>
    <t>Администрация Президента Российской Федерации</t>
  </si>
  <si>
    <t>Из Правительства РФ</t>
  </si>
  <si>
    <t>Правительство Российской Федерации</t>
  </si>
  <si>
    <t>Из Федерального Собрания РФ</t>
  </si>
  <si>
    <t>Государственная Дума Федерального Собрания Российской Федерации</t>
  </si>
  <si>
    <t>Из приемной Президента РФ</t>
  </si>
  <si>
    <t>Приемная Президента Российской Федерации в Костромской области</t>
  </si>
  <si>
    <t>Из общественных приемных губернатора</t>
  </si>
  <si>
    <t>По разделу "Государство, общество, политика"</t>
  </si>
  <si>
    <t>_0001</t>
  </si>
  <si>
    <t>По разделу "Жилищно-коммунальная сфера"</t>
  </si>
  <si>
    <t>_0005</t>
  </si>
  <si>
    <t>По разделу "Оборона, безопасность, законность"</t>
  </si>
  <si>
    <t>_0004</t>
  </si>
  <si>
    <t>По разделу "Социальная сфера"</t>
  </si>
  <si>
    <t>_0002</t>
  </si>
  <si>
    <t>По разделу "Экономика"</t>
  </si>
  <si>
    <t>_0003</t>
  </si>
  <si>
    <t>Вопросы Российской Федерации</t>
  </si>
  <si>
    <t>Российская Федерация</t>
  </si>
  <si>
    <t xml:space="preserve">Вопросы Российской Федерации и субъектов </t>
  </si>
  <si>
    <t>Российская Федерация и субъекты</t>
  </si>
  <si>
    <t>Вопросы субъектов Российской Федерации</t>
  </si>
  <si>
    <t>Субъекты Российской Федерации</t>
  </si>
  <si>
    <t>Вопросы местного значения</t>
  </si>
  <si>
    <t>Местные органы власти</t>
  </si>
  <si>
    <t>Повторные обращения</t>
  </si>
  <si>
    <t>Обращения льготных категорий граждан</t>
  </si>
  <si>
    <t>Количество личных приемов граждан</t>
  </si>
  <si>
    <t>Количество граждан на личных приемах</t>
  </si>
  <si>
    <t>Количество обращений граждан из МО:</t>
  </si>
  <si>
    <t>Область</t>
  </si>
  <si>
    <t>Иные субъекты РФ</t>
  </si>
  <si>
    <t>Из интернета без адреса</t>
  </si>
  <si>
    <t>Анализ по классификатору:</t>
  </si>
  <si>
    <t>_0001.0001</t>
  </si>
  <si>
    <t>_0001.0002</t>
  </si>
  <si>
    <t>_0001.0020</t>
  </si>
  <si>
    <t>_0001.0003</t>
  </si>
  <si>
    <t>_0001.0021</t>
  </si>
  <si>
    <t>_0002.0004</t>
  </si>
  <si>
    <t>_0002.0006</t>
  </si>
  <si>
    <t>_0002.0007</t>
  </si>
  <si>
    <t>_0002.0013</t>
  </si>
  <si>
    <t>_0002.0014</t>
  </si>
  <si>
    <t>_0003.0008</t>
  </si>
  <si>
    <t>_0003.0009</t>
  </si>
  <si>
    <t>_0003.0010</t>
  </si>
  <si>
    <t>_0003.0011</t>
  </si>
  <si>
    <t>_0003.0012</t>
  </si>
  <si>
    <t>ОБОРОНА, БЕЗОПАСНОСТЬ,ЗАКОННОСТЬ</t>
  </si>
  <si>
    <t>_0004.0015</t>
  </si>
  <si>
    <t>_0004.0016</t>
  </si>
  <si>
    <t>_0004.0018</t>
  </si>
  <si>
    <t>_0004.0017</t>
  </si>
  <si>
    <t>_0004.0019</t>
  </si>
  <si>
    <t>Общие положения законодательства</t>
  </si>
  <si>
    <t>_0005.0005.0053</t>
  </si>
  <si>
    <t>_0005.0005.0054</t>
  </si>
  <si>
    <t>Обеспечение граждан жилищем</t>
  </si>
  <si>
    <t>_0005.0005.0055</t>
  </si>
  <si>
    <t>Коммунальное хозяйство</t>
  </si>
  <si>
    <t>_0005.0005.0056</t>
  </si>
  <si>
    <t xml:space="preserve">Оплата жилья </t>
  </si>
  <si>
    <t>_0005.0005.0057</t>
  </si>
  <si>
    <t>Нежилые помещения</t>
  </si>
  <si>
    <t>_0005.0005.0058</t>
  </si>
  <si>
    <t>Перевод помещений  в нежилые</t>
  </si>
  <si>
    <t>_0005.0005.0059</t>
  </si>
  <si>
    <t xml:space="preserve">Риэлторская деятельность </t>
  </si>
  <si>
    <t>_0005.0005.0060</t>
  </si>
  <si>
    <t>Дачное хозяйство</t>
  </si>
  <si>
    <t>_0005.0005.0061</t>
  </si>
  <si>
    <t>Гостиничное хозяйство</t>
  </si>
  <si>
    <t>_0005.0005.0062</t>
  </si>
  <si>
    <t>Разрешение жилищных споров</t>
  </si>
  <si>
    <t>_0005.0005.0063</t>
  </si>
  <si>
    <t>Динамика активности  по классификатору:</t>
  </si>
  <si>
    <t>Рассмотрено (всего)</t>
  </si>
  <si>
    <t>Направлено по компетенции</t>
  </si>
  <si>
    <t>Даны ответы</t>
  </si>
  <si>
    <t>Поддержано (меры приняты)</t>
  </si>
  <si>
    <t>Разъяснено</t>
  </si>
  <si>
    <t>Не поддержано</t>
  </si>
  <si>
    <t>На рассмотрении</t>
  </si>
  <si>
    <t>КОЛИЧЕСТВО ВОПРОСОВ В ОБРАЩЕНИЯХ, ПОСТУПИВШИХ В ФОРМЕ ЭЛЕКТРОННОГО ДОКУМЕНТА, В ПИСЬМЕННОЙ ФОРМЕ И УСТНОЙ ФОРМЕ ПО ТЕМАТИЧЕСКТИМ РАЗДЕЛАМ</t>
  </si>
  <si>
    <t>Во 4 квартале 2016 года в департамент поступило 22 обращения граждан, организаций и общественных объединений (далее обращений), в том числе  12 обращений в форме электронного документа, 7- в письменной форме, 3 – в устной форме.</t>
  </si>
  <si>
    <t>Типы видов вопросов в обращениях граждан и организаций по количеству и долям в общем количестве вопросов, содержащихся в обращениях, поступивших в департамент в 4 квартале 2016 года, характеризуются следующим образом:</t>
  </si>
  <si>
    <t>17 заявлений, 5 жалоб,0 предложений.</t>
  </si>
  <si>
    <t>Доля вопросов тематического раздела «Государство, общество, политика», поступивших в департамент составляет 4.5 %.</t>
  </si>
  <si>
    <t>Доля вопросов тематического раздела «Социальная сфера» - составляет 18.2 %.</t>
  </si>
  <si>
    <t>Доля вопросов тематического раздела «Жилищно-коммунальная сфера» - составляет 18.2 %.</t>
  </si>
  <si>
    <t>Доля вопросов тематического раздела «Экономика»  составляет – 59.1%.</t>
  </si>
  <si>
    <t>Доли принятых решений «поддержано» составляет 11.1 % и «меры приняты» составляют  5.6 %, «разъяснено» - 83.3 %.</t>
  </si>
  <si>
    <t>Количество жителей Костромской области (2018 г.)</t>
  </si>
  <si>
    <t>Количество жителей Костромской области (2017 г.)</t>
  </si>
  <si>
    <t>II квартал 2018 г.</t>
  </si>
  <si>
    <t>III квартал 2018 г.</t>
  </si>
  <si>
    <t>III квартал 2017 г.</t>
  </si>
</sst>
</file>

<file path=xl/styles.xml><?xml version="1.0" encoding="utf-8"?>
<styleSheet xmlns="http://schemas.openxmlformats.org/spreadsheetml/2006/main">
  <numFmts count="1">
    <numFmt numFmtId="164" formatCode="0.000"/>
  </numFmts>
  <fonts count="30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4"/>
      <color theme="0"/>
      <name val="Times New Roman"/>
      <family val="1"/>
      <charset val="204"/>
    </font>
    <font>
      <b/>
      <sz val="3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0"/>
      <color indexed="8"/>
      <name val="Arial"/>
      <charset val="1"/>
    </font>
    <font>
      <sz val="16"/>
      <color rgb="FFFFFFFF"/>
      <name val="Verdana"/>
      <family val="2"/>
      <charset val="204"/>
    </font>
    <font>
      <sz val="16"/>
      <name val="Verdana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4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7" borderId="0" xfId="0" applyFill="1"/>
    <xf numFmtId="0" fontId="18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ill="1"/>
    <xf numFmtId="0" fontId="19" fillId="0" borderId="0" xfId="0" applyFont="1" applyAlignment="1">
      <alignment horizontal="center"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5" borderId="0" xfId="0" applyFill="1"/>
    <xf numFmtId="164" fontId="0" fillId="0" borderId="0" xfId="0" applyNumberFormat="1"/>
    <xf numFmtId="0" fontId="5" fillId="19" borderId="15" xfId="0" applyFont="1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2" fontId="12" fillId="17" borderId="14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17" borderId="15" xfId="0" applyFill="1" applyBorder="1"/>
    <xf numFmtId="0" fontId="0" fillId="10" borderId="15" xfId="0" applyFill="1" applyBorder="1"/>
    <xf numFmtId="0" fontId="4" fillId="15" borderId="0" xfId="0" applyFont="1" applyFill="1"/>
    <xf numFmtId="0" fontId="12" fillId="0" borderId="15" xfId="0" applyFont="1" applyBorder="1" applyAlignment="1">
      <alignment horizontal="center" vertical="center" textRotation="90"/>
    </xf>
    <xf numFmtId="0" fontId="12" fillId="0" borderId="15" xfId="0" applyFont="1" applyBorder="1" applyAlignment="1">
      <alignment horizontal="center" vertical="center" textRotation="90" wrapText="1"/>
    </xf>
    <xf numFmtId="0" fontId="24" fillId="8" borderId="15" xfId="0" applyFont="1" applyFill="1" applyBorder="1" applyAlignment="1">
      <alignment horizontal="center" vertical="center" wrapText="1"/>
    </xf>
    <xf numFmtId="2" fontId="24" fillId="8" borderId="15" xfId="0" applyNumberFormat="1" applyFont="1" applyFill="1" applyBorder="1" applyAlignment="1">
      <alignment horizontal="center" vertical="center" wrapText="1"/>
    </xf>
    <xf numFmtId="164" fontId="24" fillId="8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24" fillId="0" borderId="15" xfId="0" applyNumberFormat="1" applyFont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2" fontId="5" fillId="8" borderId="15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wrapText="1"/>
    </xf>
    <xf numFmtId="0" fontId="5" fillId="15" borderId="15" xfId="0" applyFont="1" applyFill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22" fillId="24" borderId="15" xfId="0" applyFont="1" applyFill="1" applyBorder="1" applyAlignment="1">
      <alignment horizontal="center" vertical="center" textRotation="90"/>
    </xf>
    <xf numFmtId="0" fontId="25" fillId="25" borderId="15" xfId="0" applyFont="1" applyFill="1" applyBorder="1" applyAlignment="1">
      <alignment horizontal="center" vertical="center" textRotation="90"/>
    </xf>
    <xf numFmtId="0" fontId="24" fillId="0" borderId="15" xfId="0" applyFont="1" applyBorder="1" applyAlignment="1">
      <alignment horizontal="center" vertical="center" wrapText="1"/>
    </xf>
    <xf numFmtId="2" fontId="24" fillId="0" borderId="15" xfId="0" applyNumberFormat="1" applyFont="1" applyBorder="1" applyAlignment="1">
      <alignment horizontal="center" vertical="center" wrapText="1"/>
    </xf>
    <xf numFmtId="0" fontId="0" fillId="6" borderId="0" xfId="0" applyFill="1"/>
    <xf numFmtId="0" fontId="12" fillId="6" borderId="0" xfId="0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/>
    </xf>
    <xf numFmtId="164" fontId="12" fillId="6" borderId="0" xfId="0" applyNumberFormat="1" applyFont="1" applyFill="1" applyBorder="1" applyAlignment="1">
      <alignment horizontal="center" vertical="center" wrapText="1"/>
    </xf>
    <xf numFmtId="164" fontId="12" fillId="6" borderId="0" xfId="0" applyNumberFormat="1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164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/>
    </xf>
    <xf numFmtId="0" fontId="12" fillId="26" borderId="15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5" fillId="15" borderId="15" xfId="0" applyNumberFormat="1" applyFont="1" applyFill="1" applyBorder="1" applyAlignment="1">
      <alignment horizontal="center" wrapText="1"/>
    </xf>
    <xf numFmtId="0" fontId="5" fillId="15" borderId="15" xfId="0" applyNumberFormat="1" applyFont="1" applyFill="1" applyBorder="1" applyAlignment="1">
      <alignment horizontal="center"/>
    </xf>
    <xf numFmtId="0" fontId="12" fillId="15" borderId="3" xfId="0" applyFont="1" applyFill="1" applyBorder="1" applyAlignment="1">
      <alignment horizontal="center"/>
    </xf>
    <xf numFmtId="0" fontId="5" fillId="15" borderId="15" xfId="0" applyFont="1" applyFill="1" applyBorder="1" applyAlignment="1">
      <alignment horizontal="center" vertical="center" wrapText="1"/>
    </xf>
    <xf numFmtId="2" fontId="5" fillId="15" borderId="15" xfId="0" applyNumberFormat="1" applyFont="1" applyFill="1" applyBorder="1" applyAlignment="1">
      <alignment horizontal="center" vertical="center" wrapText="1"/>
    </xf>
    <xf numFmtId="164" fontId="5" fillId="15" borderId="15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NumberFormat="1"/>
    <xf numFmtId="2" fontId="5" fillId="17" borderId="14" xfId="0" applyNumberFormat="1" applyFont="1" applyFill="1" applyBorder="1" applyAlignment="1">
      <alignment horizontal="center"/>
    </xf>
    <xf numFmtId="2" fontId="5" fillId="10" borderId="14" xfId="0" applyNumberFormat="1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27" fillId="0" borderId="0" xfId="0" applyNumberFormat="1" applyFont="1"/>
    <xf numFmtId="0" fontId="28" fillId="0" borderId="0" xfId="0" applyFont="1" applyAlignment="1">
      <alignment horizontal="justify"/>
    </xf>
    <xf numFmtId="0" fontId="29" fillId="0" borderId="0" xfId="0" applyFont="1" applyAlignment="1">
      <alignment vertical="top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wrapText="1"/>
      <protection locked="0"/>
    </xf>
    <xf numFmtId="0" fontId="21" fillId="22" borderId="1" xfId="0" applyFont="1" applyFill="1" applyBorder="1" applyAlignment="1">
      <alignment horizontal="center" wrapText="1"/>
    </xf>
    <xf numFmtId="0" fontId="21" fillId="22" borderId="2" xfId="0" applyFont="1" applyFill="1" applyBorder="1" applyAlignment="1">
      <alignment horizontal="center" wrapText="1"/>
    </xf>
    <xf numFmtId="0" fontId="21" fillId="22" borderId="3" xfId="0" applyFont="1" applyFill="1" applyBorder="1" applyAlignment="1">
      <alignment horizontal="center" wrapText="1"/>
    </xf>
    <xf numFmtId="0" fontId="22" fillId="23" borderId="1" xfId="0" applyFont="1" applyFill="1" applyBorder="1" applyAlignment="1">
      <alignment wrapText="1"/>
    </xf>
    <xf numFmtId="0" fontId="22" fillId="23" borderId="2" xfId="0" applyFont="1" applyFill="1" applyBorder="1" applyAlignment="1">
      <alignment wrapText="1"/>
    </xf>
    <xf numFmtId="0" fontId="23" fillId="23" borderId="3" xfId="0" applyFont="1" applyFill="1" applyBorder="1" applyAlignment="1">
      <alignment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22" fillId="20" borderId="1" xfId="0" applyFont="1" applyFill="1" applyBorder="1" applyAlignment="1">
      <alignment wrapText="1"/>
    </xf>
    <xf numFmtId="0" fontId="22" fillId="20" borderId="2" xfId="0" applyFont="1" applyFill="1" applyBorder="1" applyAlignment="1">
      <alignment wrapText="1"/>
    </xf>
    <xf numFmtId="0" fontId="23" fillId="20" borderId="3" xfId="0" applyFont="1" applyFill="1" applyBorder="1" applyAlignment="1">
      <alignment wrapText="1"/>
    </xf>
    <xf numFmtId="0" fontId="22" fillId="13" borderId="1" xfId="0" applyFont="1" applyFill="1" applyBorder="1" applyAlignment="1">
      <alignment wrapText="1"/>
    </xf>
    <xf numFmtId="0" fontId="22" fillId="13" borderId="2" xfId="0" applyFont="1" applyFill="1" applyBorder="1" applyAlignment="1">
      <alignment wrapText="1"/>
    </xf>
    <xf numFmtId="0" fontId="23" fillId="13" borderId="3" xfId="0" applyFont="1" applyFill="1" applyBorder="1" applyAlignment="1">
      <alignment wrapText="1"/>
    </xf>
    <xf numFmtId="0" fontId="22" fillId="12" borderId="1" xfId="0" applyFont="1" applyFill="1" applyBorder="1" applyAlignment="1">
      <alignment vertical="center" wrapText="1"/>
    </xf>
    <xf numFmtId="0" fontId="22" fillId="12" borderId="2" xfId="0" applyFont="1" applyFill="1" applyBorder="1" applyAlignment="1">
      <alignment vertical="center" wrapText="1"/>
    </xf>
    <xf numFmtId="0" fontId="23" fillId="12" borderId="3" xfId="0" applyFont="1" applyFill="1" applyBorder="1" applyAlignment="1">
      <alignment wrapText="1"/>
    </xf>
    <xf numFmtId="0" fontId="22" fillId="21" borderId="1" xfId="0" applyFont="1" applyFill="1" applyBorder="1" applyAlignment="1">
      <alignment wrapText="1"/>
    </xf>
    <xf numFmtId="0" fontId="22" fillId="21" borderId="2" xfId="0" applyFont="1" applyFill="1" applyBorder="1" applyAlignment="1">
      <alignment wrapText="1"/>
    </xf>
    <xf numFmtId="0" fontId="23" fillId="21" borderId="3" xfId="0" applyFont="1" applyFill="1" applyBorder="1" applyAlignment="1">
      <alignment wrapText="1"/>
    </xf>
    <xf numFmtId="0" fontId="21" fillId="22" borderId="1" xfId="0" applyFont="1" applyFill="1" applyBorder="1" applyAlignment="1">
      <alignment horizontal="center" vertical="center" wrapText="1"/>
    </xf>
    <xf numFmtId="0" fontId="21" fillId="22" borderId="2" xfId="0" applyFont="1" applyFill="1" applyBorder="1" applyAlignment="1">
      <alignment horizontal="center" vertical="center" wrapText="1"/>
    </xf>
    <xf numFmtId="0" fontId="21" fillId="22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0" fillId="0" borderId="8" xfId="0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wrapText="1"/>
    </xf>
    <xf numFmtId="0" fontId="5" fillId="6" borderId="2" xfId="0" applyFont="1" applyFill="1" applyBorder="1" applyAlignment="1">
      <alignment wrapText="1"/>
    </xf>
    <xf numFmtId="0" fontId="5" fillId="6" borderId="3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wrapText="1"/>
    </xf>
    <xf numFmtId="0" fontId="5" fillId="9" borderId="2" xfId="0" applyFont="1" applyFill="1" applyBorder="1"/>
    <xf numFmtId="0" fontId="5" fillId="9" borderId="3" xfId="0" applyFont="1" applyFill="1" applyBorder="1"/>
    <xf numFmtId="0" fontId="5" fillId="9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9" borderId="3" xfId="0" applyNumberFormat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5" fillId="5" borderId="2" xfId="0" applyFont="1" applyFill="1" applyBorder="1"/>
    <xf numFmtId="0" fontId="5" fillId="5" borderId="3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vertical="center"/>
    </xf>
    <xf numFmtId="0" fontId="5" fillId="9" borderId="3" xfId="0" applyFont="1" applyFill="1" applyBorder="1" applyAlignment="1">
      <alignment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/>
    <xf numFmtId="0" fontId="5" fillId="3" borderId="3" xfId="0" applyFont="1" applyFill="1" applyBorder="1"/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5" fillId="7" borderId="1" xfId="0" applyFont="1" applyFill="1" applyBorder="1" applyAlignment="1">
      <alignment wrapText="1"/>
    </xf>
    <xf numFmtId="0" fontId="5" fillId="7" borderId="2" xfId="0" applyFont="1" applyFill="1" applyBorder="1"/>
    <xf numFmtId="0" fontId="5" fillId="7" borderId="3" xfId="0" applyFont="1" applyFill="1" applyBorder="1"/>
    <xf numFmtId="0" fontId="5" fillId="7" borderId="1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16" fillId="7" borderId="4" xfId="0" applyFont="1" applyFill="1" applyBorder="1" applyAlignment="1">
      <alignment horizontal="center" wrapText="1"/>
    </xf>
    <xf numFmtId="0" fontId="17" fillId="7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2" fontId="14" fillId="7" borderId="7" xfId="0" applyNumberFormat="1" applyFont="1" applyFill="1" applyBorder="1" applyAlignment="1">
      <alignment horizontal="center" vertical="center" wrapText="1"/>
    </xf>
    <xf numFmtId="2" fontId="14" fillId="7" borderId="9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2" fontId="14" fillId="4" borderId="1" xfId="0" applyNumberFormat="1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6" fillId="7" borderId="0" xfId="0" applyFont="1" applyFill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0" fillId="8" borderId="3" xfId="0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14" fillId="3" borderId="3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164" fontId="14" fillId="12" borderId="11" xfId="0" applyNumberFormat="1" applyFont="1" applyFill="1" applyBorder="1" applyAlignment="1">
      <alignment horizontal="center" vertical="center" wrapText="1"/>
    </xf>
    <xf numFmtId="164" fontId="14" fillId="12" borderId="10" xfId="0" applyNumberFormat="1" applyFont="1" applyFill="1" applyBorder="1" applyAlignment="1">
      <alignment horizontal="center" vertical="center" wrapText="1"/>
    </xf>
    <xf numFmtId="164" fontId="14" fillId="17" borderId="7" xfId="0" applyNumberFormat="1" applyFont="1" applyFill="1" applyBorder="1" applyAlignment="1">
      <alignment horizontal="center" vertical="center" wrapText="1"/>
    </xf>
    <xf numFmtId="164" fontId="14" fillId="17" borderId="9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10" borderId="5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164" fontId="14" fillId="12" borderId="0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 wrapText="1"/>
    </xf>
    <xf numFmtId="0" fontId="0" fillId="9" borderId="0" xfId="0" applyFill="1" applyBorder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0" fillId="9" borderId="8" xfId="0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164" fontId="14" fillId="17" borderId="8" xfId="0" applyNumberFormat="1" applyFont="1" applyFill="1" applyBorder="1" applyAlignment="1">
      <alignment horizontal="center" vertical="center" wrapText="1"/>
    </xf>
    <xf numFmtId="0" fontId="14" fillId="16" borderId="5" xfId="0" applyFont="1" applyFill="1" applyBorder="1" applyAlignment="1">
      <alignment vertical="center" wrapText="1"/>
    </xf>
    <xf numFmtId="0" fontId="0" fillId="16" borderId="4" xfId="0" applyFill="1" applyBorder="1" applyAlignment="1">
      <alignment vertical="center" wrapText="1"/>
    </xf>
    <xf numFmtId="0" fontId="0" fillId="16" borderId="11" xfId="0" applyFill="1" applyBorder="1" applyAlignment="1">
      <alignment vertical="center" wrapText="1"/>
    </xf>
    <xf numFmtId="0" fontId="0" fillId="16" borderId="0" xfId="0" applyFill="1" applyBorder="1" applyAlignment="1">
      <alignment vertical="center" wrapText="1"/>
    </xf>
    <xf numFmtId="0" fontId="0" fillId="16" borderId="7" xfId="0" applyFill="1" applyBorder="1" applyAlignment="1">
      <alignment vertical="center" wrapText="1"/>
    </xf>
    <xf numFmtId="0" fontId="0" fillId="16" borderId="8" xfId="0" applyFill="1" applyBorder="1" applyAlignment="1">
      <alignment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left" vertical="center" wrapText="1"/>
    </xf>
    <xf numFmtId="0" fontId="22" fillId="13" borderId="2" xfId="0" applyFont="1" applyFill="1" applyBorder="1" applyAlignment="1">
      <alignment horizontal="left" vertical="center" wrapText="1"/>
    </xf>
    <xf numFmtId="0" fontId="22" fillId="13" borderId="3" xfId="0" applyFont="1" applyFill="1" applyBorder="1" applyAlignment="1">
      <alignment horizontal="left" vertical="center" wrapText="1"/>
    </xf>
    <xf numFmtId="0" fontId="22" fillId="23" borderId="1" xfId="0" applyFont="1" applyFill="1" applyBorder="1" applyAlignment="1">
      <alignment horizontal="left" vertical="center" wrapText="1"/>
    </xf>
    <xf numFmtId="0" fontId="22" fillId="23" borderId="2" xfId="0" applyFont="1" applyFill="1" applyBorder="1" applyAlignment="1">
      <alignment horizontal="left" vertical="center" wrapText="1"/>
    </xf>
    <xf numFmtId="0" fontId="23" fillId="23" borderId="3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6" fillId="15" borderId="0" xfId="0" applyFont="1" applyFill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5" fillId="18" borderId="1" xfId="0" applyFont="1" applyFill="1" applyBorder="1" applyAlignment="1">
      <alignment horizontal="center" wrapText="1"/>
    </xf>
    <xf numFmtId="0" fontId="0" fillId="18" borderId="2" xfId="0" applyFill="1" applyBorder="1" applyAlignment="1">
      <alignment wrapText="1"/>
    </xf>
    <xf numFmtId="0" fontId="5" fillId="6" borderId="5" xfId="0" applyFont="1" applyFill="1" applyBorder="1" applyAlignment="1">
      <alignment horizontal="center" vertical="center" textRotation="90" wrapText="1"/>
    </xf>
    <xf numFmtId="0" fontId="5" fillId="6" borderId="6" xfId="0" applyFont="1" applyFill="1" applyBorder="1" applyAlignment="1">
      <alignment horizontal="center" vertical="center" textRotation="90" wrapText="1"/>
    </xf>
    <xf numFmtId="0" fontId="5" fillId="6" borderId="11" xfId="0" applyFont="1" applyFill="1" applyBorder="1" applyAlignment="1">
      <alignment horizontal="center" vertical="center" textRotation="90" wrapText="1"/>
    </xf>
    <xf numFmtId="0" fontId="5" fillId="6" borderId="10" xfId="0" applyFont="1" applyFill="1" applyBorder="1" applyAlignment="1">
      <alignment horizontal="center" vertical="center" textRotation="90" wrapText="1"/>
    </xf>
    <xf numFmtId="0" fontId="5" fillId="18" borderId="12" xfId="0" applyFont="1" applyFill="1" applyBorder="1" applyAlignment="1">
      <alignment horizontal="center" vertical="center" textRotation="90" wrapText="1"/>
    </xf>
    <xf numFmtId="0" fontId="5" fillId="18" borderId="13" xfId="0" applyFont="1" applyFill="1" applyBorder="1" applyAlignment="1">
      <alignment horizontal="center" vertical="center" textRotation="90" wrapText="1"/>
    </xf>
    <xf numFmtId="0" fontId="5" fillId="18" borderId="14" xfId="0" applyFont="1" applyFill="1" applyBorder="1" applyAlignment="1">
      <alignment horizontal="center" vertical="center" textRotation="90" wrapText="1"/>
    </xf>
    <xf numFmtId="0" fontId="20" fillId="11" borderId="5" xfId="0" applyFont="1" applyFill="1" applyBorder="1" applyAlignment="1">
      <alignment horizontal="center" vertical="center" textRotation="90" wrapText="1"/>
    </xf>
    <xf numFmtId="0" fontId="20" fillId="11" borderId="4" xfId="0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horizontal="center" vertical="center" textRotation="90" wrapText="1"/>
    </xf>
    <xf numFmtId="0" fontId="20" fillId="11" borderId="10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textRotation="90" wrapText="1"/>
    </xf>
    <xf numFmtId="0" fontId="20" fillId="11" borderId="9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2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textRotation="90" wrapText="1"/>
    </xf>
    <xf numFmtId="0" fontId="5" fillId="19" borderId="14" xfId="0" applyFont="1" applyFill="1" applyBorder="1" applyAlignment="1">
      <alignment horizontal="center" vertical="center" textRotation="90" wrapText="1"/>
    </xf>
    <xf numFmtId="0" fontId="5" fillId="19" borderId="7" xfId="0" applyFont="1" applyFill="1" applyBorder="1" applyAlignment="1">
      <alignment horizontal="center" wrapText="1"/>
    </xf>
    <xf numFmtId="0" fontId="0" fillId="19" borderId="8" xfId="0" applyFill="1" applyBorder="1" applyAlignment="1">
      <alignment horizont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2" fontId="12" fillId="17" borderId="7" xfId="0" applyNumberFormat="1" applyFont="1" applyFill="1" applyBorder="1" applyAlignment="1">
      <alignment horizontal="center" wrapText="1"/>
    </xf>
    <xf numFmtId="2" fontId="12" fillId="17" borderId="9" xfId="0" applyNumberFormat="1" applyFont="1" applyFill="1" applyBorder="1" applyAlignment="1">
      <alignment horizontal="center" wrapText="1"/>
    </xf>
    <xf numFmtId="2" fontId="5" fillId="17" borderId="7" xfId="0" applyNumberFormat="1" applyFont="1" applyFill="1" applyBorder="1" applyAlignment="1">
      <alignment horizontal="center" wrapText="1"/>
    </xf>
    <xf numFmtId="2" fontId="5" fillId="17" borderId="9" xfId="0" applyNumberFormat="1" applyFont="1" applyFill="1" applyBorder="1" applyAlignment="1">
      <alignment horizontal="center" wrapText="1"/>
    </xf>
    <xf numFmtId="0" fontId="12" fillId="6" borderId="0" xfId="0" applyFont="1" applyFill="1" applyBorder="1" applyAlignment="1">
      <alignment wrapText="1"/>
    </xf>
    <xf numFmtId="0" fontId="12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26" borderId="1" xfId="0" applyFont="1" applyFill="1" applyBorder="1" applyAlignment="1">
      <alignment wrapText="1"/>
    </xf>
    <xf numFmtId="0" fontId="0" fillId="26" borderId="2" xfId="0" applyFill="1" applyBorder="1" applyAlignment="1">
      <alignment wrapText="1"/>
    </xf>
    <xf numFmtId="0" fontId="0" fillId="26" borderId="3" xfId="0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15" borderId="5" xfId="0" applyNumberFormat="1" applyFont="1" applyFill="1" applyBorder="1" applyAlignment="1">
      <alignment horizontal="center" wrapText="1"/>
    </xf>
    <xf numFmtId="0" fontId="5" fillId="15" borderId="6" xfId="0" applyNumberFormat="1" applyFont="1" applyFill="1" applyBorder="1" applyAlignment="1">
      <alignment horizontal="center" wrapText="1"/>
    </xf>
    <xf numFmtId="164" fontId="5" fillId="0" borderId="5" xfId="0" applyNumberFormat="1" applyFont="1" applyBorder="1" applyAlignment="1">
      <alignment horizontal="center" wrapText="1"/>
    </xf>
    <xf numFmtId="164" fontId="5" fillId="0" borderId="6" xfId="0" applyNumberFormat="1" applyFont="1" applyBorder="1" applyAlignment="1">
      <alignment horizontal="center" wrapText="1"/>
    </xf>
    <xf numFmtId="0" fontId="5" fillId="15" borderId="7" xfId="0" applyFont="1" applyFill="1" applyBorder="1" applyAlignment="1">
      <alignment wrapText="1"/>
    </xf>
    <xf numFmtId="0" fontId="5" fillId="15" borderId="8" xfId="0" applyFont="1" applyFill="1" applyBorder="1" applyAlignment="1">
      <alignment wrapText="1"/>
    </xf>
    <xf numFmtId="0" fontId="5" fillId="15" borderId="9" xfId="0" applyFont="1" applyFill="1" applyBorder="1" applyAlignment="1">
      <alignment wrapText="1"/>
    </xf>
    <xf numFmtId="164" fontId="5" fillId="0" borderId="7" xfId="0" applyNumberFormat="1" applyFont="1" applyBorder="1" applyAlignment="1">
      <alignment horizontal="center" wrapText="1"/>
    </xf>
    <xf numFmtId="164" fontId="5" fillId="0" borderId="9" xfId="0" applyNumberFormat="1" applyFont="1" applyBorder="1" applyAlignment="1">
      <alignment horizontal="center" wrapText="1"/>
    </xf>
    <xf numFmtId="0" fontId="5" fillId="14" borderId="1" xfId="0" applyFont="1" applyFill="1" applyBorder="1" applyAlignment="1">
      <alignment horizontal="center" wrapText="1"/>
    </xf>
    <xf numFmtId="0" fontId="5" fillId="14" borderId="2" xfId="0" applyFont="1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0" fillId="14" borderId="3" xfId="0" applyFill="1" applyBorder="1" applyAlignment="1">
      <alignment horizontal="center" wrapText="1"/>
    </xf>
    <xf numFmtId="0" fontId="5" fillId="15" borderId="1" xfId="0" applyNumberFormat="1" applyFont="1" applyFill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0" fontId="5" fillId="14" borderId="1" xfId="0" applyFont="1" applyFill="1" applyBorder="1" applyAlignment="1">
      <alignment wrapText="1"/>
    </xf>
    <xf numFmtId="0" fontId="5" fillId="14" borderId="2" xfId="0" applyFont="1" applyFill="1" applyBorder="1" applyAlignment="1">
      <alignment wrapText="1"/>
    </xf>
    <xf numFmtId="0" fontId="5" fillId="14" borderId="3" xfId="0" applyFont="1" applyFill="1" applyBorder="1" applyAlignment="1">
      <alignment wrapText="1"/>
    </xf>
    <xf numFmtId="0" fontId="5" fillId="14" borderId="1" xfId="0" applyNumberFormat="1" applyFont="1" applyFill="1" applyBorder="1" applyAlignment="1">
      <alignment horizontal="center" wrapText="1"/>
    </xf>
    <xf numFmtId="0" fontId="5" fillId="14" borderId="3" xfId="0" applyNumberFormat="1" applyFont="1" applyFill="1" applyBorder="1" applyAlignment="1">
      <alignment horizontal="center" wrapText="1"/>
    </xf>
    <xf numFmtId="164" fontId="5" fillId="14" borderId="1" xfId="0" applyNumberFormat="1" applyFont="1" applyFill="1" applyBorder="1" applyAlignment="1">
      <alignment horizontal="center" wrapText="1"/>
    </xf>
    <xf numFmtId="164" fontId="5" fillId="14" borderId="3" xfId="0" applyNumberFormat="1" applyFont="1" applyFill="1" applyBorder="1" applyAlignment="1">
      <alignment horizont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164" fontId="5" fillId="1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2" fontId="5" fillId="8" borderId="1" xfId="0" applyNumberFormat="1" applyFont="1" applyFill="1" applyBorder="1" applyAlignment="1">
      <alignment horizontal="center" wrapText="1"/>
    </xf>
    <xf numFmtId="2" fontId="5" fillId="8" borderId="3" xfId="0" applyNumberFormat="1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5" fillId="8" borderId="2" xfId="0" applyFont="1" applyFill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5" fillId="7" borderId="2" xfId="0" applyFont="1" applyFill="1" applyBorder="1" applyAlignment="1">
      <alignment wrapText="1"/>
    </xf>
    <xf numFmtId="0" fontId="5" fillId="7" borderId="3" xfId="0" applyFont="1" applyFill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9" fillId="0" borderId="1" xfId="0" applyFont="1" applyBorder="1" applyAlignment="1" applyProtection="1">
      <alignment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9" fillId="0" borderId="3" xfId="0" applyFont="1" applyBorder="1" applyAlignment="1" applyProtection="1">
      <alignment wrapText="1"/>
      <protection locked="0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9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10" fillId="0" borderId="1" xfId="0" applyFont="1" applyBorder="1" applyAlignment="1" applyProtection="1">
      <alignment wrapText="1"/>
      <protection locked="0"/>
    </xf>
    <xf numFmtId="0" fontId="9" fillId="26" borderId="1" xfId="0" applyFont="1" applyFill="1" applyBorder="1" applyAlignment="1" applyProtection="1">
      <alignment horizontal="left" wrapText="1"/>
      <protection locked="0"/>
    </xf>
    <xf numFmtId="0" fontId="9" fillId="26" borderId="2" xfId="0" applyFont="1" applyFill="1" applyBorder="1" applyAlignment="1" applyProtection="1">
      <alignment horizontal="left" wrapText="1"/>
      <protection locked="0"/>
    </xf>
    <xf numFmtId="0" fontId="9" fillId="26" borderId="3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6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sideWall>
      <c:spPr>
        <a:noFill/>
        <a:ln>
          <a:noFill/>
        </a:ln>
      </c:spPr>
    </c:sideWall>
    <c:backWall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5721391288552783E-3"/>
          <c:y val="0.2215029314267867"/>
          <c:w val="0.98885572174227221"/>
          <c:h val="0.74764842072172721"/>
        </c:manualLayout>
      </c:layout>
      <c:bar3DChart>
        <c:barDir val="col"/>
        <c:grouping val="percentStacked"/>
        <c:ser>
          <c:idx val="1"/>
          <c:order val="0"/>
          <c:tx>
            <c:v>В форме электронного документа</c:v>
          </c:tx>
          <c:spPr>
            <a:solidFill>
              <a:srgbClr val="C00000"/>
            </a:solidFill>
          </c:spPr>
          <c:dLbls>
            <c:dLbl>
              <c:idx val="0"/>
              <c:layout>
                <c:manualLayout>
                  <c:x val="1.4707237366356381E-2"/>
                  <c:y val="-2.5438408040139679E-2"/>
                </c:manualLayout>
              </c:layout>
              <c:showVal val="1"/>
            </c:dLbl>
            <c:dLbl>
              <c:idx val="1"/>
              <c:layout>
                <c:manualLayout>
                  <c:x val="2.7851402460661395E-2"/>
                  <c:y val="-1.2523018441870273E-2"/>
                </c:manualLayout>
              </c:layout>
              <c:showVal val="1"/>
            </c:dLbl>
            <c:dLbl>
              <c:idx val="2"/>
              <c:layout>
                <c:manualLayout>
                  <c:x val="2.2490121454297986E-2"/>
                  <c:y val="-1.5653661779717363E-2"/>
                </c:manualLayout>
              </c:layout>
              <c:showVal val="1"/>
            </c:dLbl>
            <c:dLbl>
              <c:idx val="4"/>
              <c:layout>
                <c:manualLayout>
                  <c:x val="1.6242939117627347E-2"/>
                  <c:y val="-3.2288696540914608E-3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(Обзор!$A$174,Обзор!$A$175,Обзор!$A$176)</c:f>
              <c:strCache>
                <c:ptCount val="3"/>
                <c:pt idx="0">
                  <c:v>III квартал 2018 г.</c:v>
                </c:pt>
                <c:pt idx="1">
                  <c:v>II квартал 2018 г.</c:v>
                </c:pt>
                <c:pt idx="2">
                  <c:v>III квартал 2017 г.</c:v>
                </c:pt>
              </c:strCache>
            </c:strRef>
          </c:cat>
          <c:val>
            <c:numRef>
              <c:f>'Автоматические данные'!$H$4:$M$4</c:f>
              <c:numCache>
                <c:formatCode>General</c:formatCode>
                <c:ptCount val="6"/>
                <c:pt idx="0">
                  <c:v>11</c:v>
                </c:pt>
                <c:pt idx="2">
                  <c:v>17</c:v>
                </c:pt>
                <c:pt idx="4">
                  <c:v>2</c:v>
                </c:pt>
              </c:numCache>
            </c:numRef>
          </c:val>
        </c:ser>
        <c:ser>
          <c:idx val="2"/>
          <c:order val="1"/>
          <c:tx>
            <c:v>В письменной форме</c:v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dLbl>
              <c:idx val="0"/>
              <c:layout>
                <c:manualLayout>
                  <c:x val="1.2238992918008238E-2"/>
                  <c:y val="2.9059572645117882E-2"/>
                </c:manualLayout>
              </c:layout>
              <c:showVal val="1"/>
            </c:dLbl>
            <c:dLbl>
              <c:idx val="1"/>
              <c:layout>
                <c:manualLayout>
                  <c:x val="3.0636490558216812E-2"/>
                  <c:y val="8.0918015948582167E-2"/>
                </c:manualLayout>
              </c:layout>
              <c:showVal val="1"/>
            </c:dLbl>
            <c:dLbl>
              <c:idx val="2"/>
              <c:layout>
                <c:manualLayout>
                  <c:x val="1.6920181160641638E-2"/>
                  <c:y val="0.11614117024914419"/>
                </c:manualLayout>
              </c:layout>
              <c:showVal val="1"/>
            </c:dLbl>
            <c:dLbl>
              <c:idx val="4"/>
              <c:layout>
                <c:manualLayout>
                  <c:x val="3.2485878235254589E-2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(Обзор!$A$174,Обзор!$A$175,Обзор!$A$176)</c:f>
              <c:strCache>
                <c:ptCount val="3"/>
                <c:pt idx="0">
                  <c:v>III квартал 2018 г.</c:v>
                </c:pt>
                <c:pt idx="1">
                  <c:v>II квартал 2018 г.</c:v>
                </c:pt>
                <c:pt idx="2">
                  <c:v>III квартал 2017 г.</c:v>
                </c:pt>
              </c:strCache>
            </c:strRef>
          </c:cat>
          <c:val>
            <c:numRef>
              <c:f>'Автоматические данные'!$H$5:$M$5</c:f>
              <c:numCache>
                <c:formatCode>General</c:formatCode>
                <c:ptCount val="6"/>
                <c:pt idx="0">
                  <c:v>2</c:v>
                </c:pt>
                <c:pt idx="2">
                  <c:v>5</c:v>
                </c:pt>
                <c:pt idx="4">
                  <c:v>0</c:v>
                </c:pt>
              </c:numCache>
            </c:numRef>
          </c:val>
        </c:ser>
        <c:ser>
          <c:idx val="3"/>
          <c:order val="2"/>
          <c:tx>
            <c:v>В устной форме</c:v>
          </c:tx>
          <c:spPr>
            <a:solidFill>
              <a:schemeClr val="accent3">
                <a:lumMod val="75000"/>
              </a:schemeClr>
            </a:solidFill>
          </c:spPr>
          <c:dLbls>
            <c:dLbl>
              <c:idx val="0"/>
              <c:layout>
                <c:manualLayout>
                  <c:x val="0"/>
                  <c:y val="-2.2399965423128231E-2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1"/>
              <c:layout>
                <c:manualLayout>
                  <c:x val="-1.2693066956257939E-2"/>
                  <c:y val="0.11017996499091715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2"/>
              <c:layout>
                <c:manualLayout>
                  <c:x val="-4.8326276744325991E-3"/>
                  <c:y val="7.45640072560585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 </a:t>
                    </a:r>
                    <a:r>
                      <a:rPr lang="ru-RU"/>
                      <a:t>квартал 2016 г.
0</a:t>
                    </a:r>
                  </a:p>
                </c:rich>
              </c:tx>
              <c:showLegendKey val="1"/>
              <c:showVal val="1"/>
              <c:showCatName val="1"/>
              <c:separator>
</c:separator>
            </c:dLbl>
            <c:dLbl>
              <c:idx val="4"/>
              <c:layout>
                <c:manualLayout>
                  <c:x val="3.102065780404031E-2"/>
                  <c:y val="1.9372963682843702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0" i="0" u="none" strike="noStrike" baseline="0">
                        <a:effectLst/>
                      </a:rPr>
                      <a:t>II </a:t>
                    </a:r>
                    <a:r>
                      <a:rPr lang="ru-RU" sz="1400" b="0" i="0" u="none" strike="noStrike" baseline="0">
                        <a:effectLst/>
                      </a:rPr>
                      <a:t>квартал 2015 г.</a:t>
                    </a:r>
                    <a:r>
                      <a:rPr lang="ru-RU" sz="1400" b="0" i="0" u="none" strike="noStrike" baseline="0"/>
                      <a:t> </a:t>
                    </a:r>
                    <a:r>
                      <a:rPr lang="en-US"/>
                      <a:t>
16</a:t>
                    </a:r>
                  </a:p>
                </c:rich>
              </c:tx>
              <c:showVal val="1"/>
              <c:showCatName val="1"/>
              <c:separator>
</c:separator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1"/>
            <c:showVal val="1"/>
            <c:showCatName val="1"/>
            <c:separator>
</c:separator>
          </c:dLbls>
          <c:cat>
            <c:strRef>
              <c:f>(Обзор!$A$174,Обзор!$A$175,Обзор!$A$176)</c:f>
              <c:strCache>
                <c:ptCount val="3"/>
                <c:pt idx="0">
                  <c:v>III квартал 2018 г.</c:v>
                </c:pt>
                <c:pt idx="1">
                  <c:v>II квартал 2018 г.</c:v>
                </c:pt>
                <c:pt idx="2">
                  <c:v>III квартал 2017 г.</c:v>
                </c:pt>
              </c:strCache>
            </c:strRef>
          </c:cat>
          <c:val>
            <c:numRef>
              <c:f>'Автоматические данные'!$H$6:$M$6</c:f>
              <c:numCache>
                <c:formatCode>General</c:formatCode>
                <c:ptCount val="6"/>
                <c:pt idx="0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gapWidth val="0"/>
        <c:gapDepth val="133"/>
        <c:shape val="box"/>
        <c:axId val="59843328"/>
        <c:axId val="59844864"/>
        <c:axId val="0"/>
      </c:bar3DChart>
      <c:catAx>
        <c:axId val="59843328"/>
        <c:scaling>
          <c:orientation val="minMax"/>
        </c:scaling>
        <c:delete val="1"/>
        <c:axPos val="b"/>
        <c:majorTickMark val="none"/>
        <c:tickLblPos val="none"/>
        <c:crossAx val="59844864"/>
        <c:crosses val="autoZero"/>
        <c:auto val="1"/>
        <c:lblAlgn val="ctr"/>
        <c:lblOffset val="100"/>
      </c:catAx>
      <c:valAx>
        <c:axId val="59844864"/>
        <c:scaling>
          <c:orientation val="minMax"/>
        </c:scaling>
        <c:delete val="1"/>
        <c:axPos val="l"/>
        <c:numFmt formatCode="0%" sourceLinked="1"/>
        <c:tickLblPos val="none"/>
        <c:crossAx val="59843328"/>
        <c:crosses val="autoZero"/>
        <c:crossBetween val="between"/>
      </c:valAx>
    </c:plotArea>
    <c:legend>
      <c:legendPos val="t"/>
      <c:legendEntry>
        <c:idx val="2"/>
        <c:txPr>
          <a:bodyPr/>
          <a:lstStyle/>
          <a:p>
            <a:pPr>
              <a:defRPr sz="1200" baseline="0"/>
            </a:pPr>
            <a:endParaRPr lang="ru-RU"/>
          </a:p>
        </c:txPr>
      </c:legendEntry>
      <c:layout>
        <c:manualLayout>
          <c:xMode val="edge"/>
          <c:yMode val="edge"/>
          <c:x val="3.1020657804040402E-3"/>
          <c:y val="4.5356720180308557E-4"/>
          <c:w val="0.9931266038534986"/>
          <c:h val="0.19376650187566821"/>
        </c:manualLayout>
      </c:layout>
      <c:spPr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Обзор!$A$174</c:f>
              <c:strCache>
                <c:ptCount val="1"/>
                <c:pt idx="0">
                  <c:v>III квартал 2018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(Обзор!$E$174,Обзор!$H$174,Обзор!$K$174)</c:f>
              <c:numCache>
                <c:formatCode>General</c:formatCode>
                <c:ptCount val="3"/>
                <c:pt idx="0">
                  <c:v>11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Обзор!$A$175</c:f>
              <c:strCache>
                <c:ptCount val="1"/>
                <c:pt idx="0">
                  <c:v>II квартал 2018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(Обзор!$E$175,Обзор!$H$175,Обзор!$K$175)</c:f>
              <c:numCache>
                <c:formatCode>General</c:formatCode>
                <c:ptCount val="3"/>
                <c:pt idx="0">
                  <c:v>17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Обзор!$A$176</c:f>
              <c:strCache>
                <c:ptCount val="1"/>
                <c:pt idx="0">
                  <c:v>III квартал 2017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(Обзор!$E$176,Обзор!$H$176,Обзор!$K$176)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60431744"/>
        <c:axId val="60441728"/>
      </c:lineChart>
      <c:catAx>
        <c:axId val="60431744"/>
        <c:scaling>
          <c:orientation val="minMax"/>
        </c:scaling>
        <c:axPos val="b"/>
        <c:tickLblPos val="nextTo"/>
        <c:crossAx val="60441728"/>
        <c:crosses val="autoZero"/>
        <c:auto val="1"/>
        <c:lblAlgn val="ctr"/>
        <c:lblOffset val="100"/>
      </c:catAx>
      <c:valAx>
        <c:axId val="60441728"/>
        <c:scaling>
          <c:orientation val="minMax"/>
        </c:scaling>
        <c:axPos val="l"/>
        <c:majorGridlines/>
        <c:numFmt formatCode="General" sourceLinked="1"/>
        <c:tickLblPos val="nextTo"/>
        <c:crossAx val="60431744"/>
        <c:crosses val="autoZero"/>
        <c:crossBetween val="between"/>
      </c:valAx>
      <c:spPr>
        <a:solidFill>
          <a:srgbClr val="9BBB59">
            <a:lumMod val="40000"/>
            <a:lumOff val="60000"/>
          </a:srgbClr>
        </a:solidFill>
      </c:spPr>
    </c:plotArea>
    <c:legend>
      <c:legendPos val="r"/>
      <c:layout/>
    </c:legend>
    <c:plotVisOnly val="1"/>
    <c:dispBlanksAs val="gap"/>
  </c:chart>
  <c:spPr>
    <a:solidFill>
      <a:srgbClr val="9BBB59">
        <a:lumMod val="40000"/>
        <a:lumOff val="60000"/>
      </a:srgbClr>
    </a:solidFill>
  </c:spPr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4160860389825722E-2"/>
          <c:y val="0.2131559491149152"/>
          <c:w val="0.8794991541590309"/>
          <c:h val="0.54969107905713965"/>
        </c:manualLayout>
      </c:layout>
      <c:lineChart>
        <c:grouping val="standard"/>
        <c:ser>
          <c:idx val="0"/>
          <c:order val="0"/>
          <c:tx>
            <c:v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2.8763476074863442E-3"/>
                  <c:y val="-9.4557776666585297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4.1535786888240722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III квартал 2018 г.</c:v>
                </c:pt>
                <c:pt idx="1">
                  <c:v>II квартал 2018 г.</c:v>
                </c:pt>
                <c:pt idx="2">
                  <c:v>III квартал 2017 г.</c:v>
                </c:pt>
              </c:strCache>
            </c:strRef>
          </c:cat>
          <c:val>
            <c:numRef>
              <c:f>(Обзор!$H$204,Обзор!$H$205,Обзор!$H$206)</c:f>
              <c:numCache>
                <c:formatCode>0.00</c:formatCode>
                <c:ptCount val="3"/>
                <c:pt idx="0">
                  <c:v>15.384615384615385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4.1535786888240722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6.5270522252949673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5.3403154570595177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III квартал 2018 г.</c:v>
                </c:pt>
                <c:pt idx="1">
                  <c:v>II квартал 2018 г.</c:v>
                </c:pt>
                <c:pt idx="2">
                  <c:v>III квартал 2017 г.</c:v>
                </c:pt>
              </c:strCache>
            </c:strRef>
          </c:cat>
          <c:val>
            <c:numRef>
              <c:f>(Обзор!$E$204,Обзор!$E$205,Обзор!$E$206)</c:f>
              <c:numCache>
                <c:formatCode>0.00</c:formatCode>
                <c:ptCount val="3"/>
                <c:pt idx="0">
                  <c:v>84.615384615384613</c:v>
                </c:pt>
                <c:pt idx="1">
                  <c:v>17</c:v>
                </c:pt>
                <c:pt idx="2">
                  <c:v>2</c:v>
                </c:pt>
              </c:numCache>
            </c:numRef>
          </c:val>
        </c:ser>
        <c:ser>
          <c:idx val="2"/>
          <c:order val="2"/>
          <c:tx>
            <c:v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5.7529632290522024E-3"/>
                  <c:y val="-3.560210304706369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8.3088092696723098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III квартал 2018 г.</c:v>
                </c:pt>
                <c:pt idx="1">
                  <c:v>II квартал 2018 г.</c:v>
                </c:pt>
                <c:pt idx="2">
                  <c:v>III квартал 2017 г.</c:v>
                </c:pt>
              </c:strCache>
            </c:strRef>
          </c:cat>
          <c:val>
            <c:numRef>
              <c:f>(Обзор!$K$204,Обзор!$K$205,Обзор!$K$206)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60490112"/>
        <c:axId val="60491648"/>
      </c:lineChart>
      <c:catAx>
        <c:axId val="60490112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60491648"/>
        <c:crosses val="autoZero"/>
        <c:lblAlgn val="ctr"/>
        <c:lblOffset val="100"/>
      </c:catAx>
      <c:valAx>
        <c:axId val="60491648"/>
        <c:scaling>
          <c:orientation val="minMax"/>
        </c:scaling>
        <c:axPos val="l"/>
        <c:majorGridlines/>
        <c:numFmt formatCode="0.00" sourceLinked="1"/>
        <c:tickLblPos val="nextTo"/>
        <c:spPr>
          <a:ln w="38100"/>
        </c:spPr>
        <c:crossAx val="60490112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1.2141470348684506E-2"/>
          <c:y val="3.2075485994125415E-2"/>
          <c:w val="0.96708761445906943"/>
          <c:h val="0.14580704568081509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</c:chart>
  <c:spPr>
    <a:solidFill>
      <a:schemeClr val="accent1">
        <a:lumMod val="20000"/>
        <a:lumOff val="8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Обзор!$F$233</c:f>
              <c:strCache>
                <c:ptCount val="1"/>
                <c:pt idx="0">
                  <c:v>Зявление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III квартал 2018 г.</c:v>
                </c:pt>
                <c:pt idx="1">
                  <c:v>II квартал 2018 г.</c:v>
                </c:pt>
                <c:pt idx="2">
                  <c:v>III квартал 2017 г.</c:v>
                </c:pt>
              </c:strCache>
            </c:strRef>
          </c:cat>
          <c:val>
            <c:numRef>
              <c:f>(Обзор!$F$234,Обзор!$F$236,Обзор!$F$238)</c:f>
              <c:numCache>
                <c:formatCode>General</c:formatCode>
                <c:ptCount val="3"/>
                <c:pt idx="0">
                  <c:v>13</c:v>
                </c:pt>
                <c:pt idx="1">
                  <c:v>21</c:v>
                </c:pt>
                <c:pt idx="2">
                  <c:v>12</c:v>
                </c:pt>
              </c:numCache>
            </c:numRef>
          </c:val>
        </c:ser>
        <c:ser>
          <c:idx val="1"/>
          <c:order val="1"/>
          <c:tx>
            <c:strRef>
              <c:f>Обзор!$H$233</c:f>
              <c:strCache>
                <c:ptCount val="1"/>
                <c:pt idx="0">
                  <c:v>Предложение 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III квартал 2018 г.</c:v>
                </c:pt>
                <c:pt idx="1">
                  <c:v>II квартал 2018 г.</c:v>
                </c:pt>
                <c:pt idx="2">
                  <c:v>III квартал 2017 г.</c:v>
                </c:pt>
              </c:strCache>
            </c:strRef>
          </c:cat>
          <c:val>
            <c:numRef>
              <c:f>(Обзор!$H$234,Обзор!$H$236,Обзор!$H$238)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Обзор!$J$233</c:f>
              <c:strCache>
                <c:ptCount val="1"/>
                <c:pt idx="0">
                  <c:v>Жалоба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III квартал 2018 г.</c:v>
                </c:pt>
                <c:pt idx="1">
                  <c:v>II квартал 2018 г.</c:v>
                </c:pt>
                <c:pt idx="2">
                  <c:v>III квартал 2017 г.</c:v>
                </c:pt>
              </c:strCache>
            </c:strRef>
          </c:cat>
          <c:val>
            <c:numRef>
              <c:f>(Обзор!$J$234,Обзор!$J$236,Обзор!$J$238)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Обзор!$L$233</c:f>
              <c:strCache>
                <c:ptCount val="1"/>
                <c:pt idx="0">
                  <c:v>Не обращение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III квартал 2018 г.</c:v>
                </c:pt>
                <c:pt idx="1">
                  <c:v>II квартал 2018 г.</c:v>
                </c:pt>
                <c:pt idx="2">
                  <c:v>III квартал 2017 г.</c:v>
                </c:pt>
              </c:strCache>
            </c:strRef>
          </c:cat>
          <c:val>
            <c:numRef>
              <c:f>(Обзор!$L$234,Обзор!$L$236,Обзор!$L$238)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-10</c:v>
                </c:pt>
              </c:numCache>
            </c:numRef>
          </c:val>
        </c:ser>
        <c:axId val="60535936"/>
        <c:axId val="60537472"/>
      </c:barChart>
      <c:catAx>
        <c:axId val="60535936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60537472"/>
        <c:crosses val="autoZero"/>
        <c:auto val="1"/>
        <c:lblAlgn val="ctr"/>
        <c:lblOffset val="100"/>
      </c:catAx>
      <c:valAx>
        <c:axId val="60537472"/>
        <c:scaling>
          <c:orientation val="minMax"/>
        </c:scaling>
        <c:axPos val="l"/>
        <c:majorGridlines/>
        <c:numFmt formatCode="General" sourceLinked="1"/>
        <c:tickLblPos val="nextTo"/>
        <c:crossAx val="6053593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8020773794368833"/>
          <c:y val="0.28401924759405162"/>
          <c:w val="0.81183424587886766"/>
          <c:h val="0.63271851958793135"/>
        </c:manualLayout>
      </c:layout>
      <c:lineChart>
        <c:grouping val="standard"/>
        <c:ser>
          <c:idx val="0"/>
          <c:order val="0"/>
          <c:tx>
            <c:strRef>
              <c:f>Обзор!$F$233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594194843292933E-2"/>
                  <c:y val="-6.0810440361621504E-2"/>
                </c:manualLayout>
              </c:layout>
              <c:showVal val="1"/>
            </c:dLbl>
            <c:dLbl>
              <c:idx val="1"/>
              <c:layout>
                <c:manualLayout>
                  <c:x val="-7.8431372549019607E-2"/>
                  <c:y val="-5.2646835812190144E-2"/>
                </c:manualLayout>
              </c:layout>
              <c:showVal val="1"/>
            </c:dLbl>
            <c:dLbl>
              <c:idx val="2"/>
              <c:layout>
                <c:manualLayout>
                  <c:x val="-1.254901960784314E-2"/>
                  <c:y val="7.4074074074074094E-3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  <c:showSerName val="1"/>
          </c:dLbls>
          <c:cat>
            <c:strRef>
              <c:f>(Обзор!$A$234,Обзор!$A$236,Обзор!$A$238)</c:f>
              <c:strCache>
                <c:ptCount val="3"/>
                <c:pt idx="0">
                  <c:v>III квартал 2018 г.</c:v>
                </c:pt>
                <c:pt idx="1">
                  <c:v>II квартал 2018 г.</c:v>
                </c:pt>
                <c:pt idx="2">
                  <c:v>III квартал 2017 г.</c:v>
                </c:pt>
              </c:strCache>
            </c:strRef>
          </c:cat>
          <c:val>
            <c:numRef>
              <c:f>(Обзор!$F$235,Обзор!$F$237,Обзор!$F$239)</c:f>
              <c:numCache>
                <c:formatCode>0.00</c:formatCode>
                <c:ptCount val="3"/>
                <c:pt idx="0">
                  <c:v>100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Обзор!$H$233</c:f>
              <c:strCache>
                <c:ptCount val="1"/>
                <c:pt idx="0">
                  <c:v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005959549173998E-2"/>
                  <c:y val="-6.3757946923301514E-2"/>
                </c:manualLayout>
              </c:layout>
              <c:showVal val="1"/>
            </c:dLbl>
            <c:dLbl>
              <c:idx val="1"/>
              <c:layout>
                <c:manualLayout>
                  <c:x val="-5.6470607305426933E-2"/>
                  <c:y val="-9.8603966170898977E-2"/>
                </c:manualLayout>
              </c:layout>
              <c:showVal val="1"/>
            </c:dLbl>
            <c:dLbl>
              <c:idx val="2"/>
              <c:layout>
                <c:manualLayout>
                  <c:x val="-3.137254901960785E-2"/>
                  <c:y val="-6.4514144065325171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III квартал 2018 г.</c:v>
                </c:pt>
                <c:pt idx="1">
                  <c:v>II квартал 2018 г.</c:v>
                </c:pt>
                <c:pt idx="2">
                  <c:v>III квартал 2017 г.</c:v>
                </c:pt>
              </c:strCache>
            </c:strRef>
          </c:cat>
          <c:val>
            <c:numRef>
              <c:f>(Обзор!$H$235,Обзор!$H$237,Обзор!$H$239)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Обзор!$J$233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0129319129226526E-2"/>
                  <c:y val="1.3572470107903467E-3"/>
                </c:manualLayout>
              </c:layout>
              <c:showVal val="1"/>
            </c:dLbl>
            <c:dLbl>
              <c:idx val="1"/>
              <c:layout>
                <c:manualLayout>
                  <c:x val="-2.1960832663254212E-2"/>
                  <c:y val="2.3579177602800098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III квартал 2018 г.</c:v>
                </c:pt>
                <c:pt idx="1">
                  <c:v>II квартал 2018 г.</c:v>
                </c:pt>
                <c:pt idx="2">
                  <c:v>III квартал 2017 г.</c:v>
                </c:pt>
              </c:strCache>
            </c:strRef>
          </c:cat>
          <c:val>
            <c:numRef>
              <c:f>(Обзор!$J$235,Обзор!$J$237,Обзор!$J$239)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Обзор!$L$233</c:f>
              <c:strCache>
                <c:ptCount val="1"/>
                <c:pt idx="0">
                  <c:v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315135996196424E-2"/>
                  <c:y val="-7.407407407407407E-2"/>
                </c:manualLayout>
              </c:layout>
              <c:showVal val="1"/>
            </c:dLbl>
            <c:dLbl>
              <c:idx val="1"/>
              <c:layout>
                <c:manualLayout>
                  <c:x val="-1.5686274509803921E-2"/>
                  <c:y val="-3.7037037037037056E-2"/>
                </c:manualLayout>
              </c:layout>
              <c:showVal val="1"/>
            </c:dLbl>
            <c:dLbl>
              <c:idx val="2"/>
              <c:layout>
                <c:manualLayout>
                  <c:x val="4.0548592244240553E-2"/>
                  <c:y val="-2.9629629629629856E-2"/>
                </c:manualLayout>
              </c:layout>
              <c:showVal val="1"/>
            </c:dLbl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III квартал 2018 г.</c:v>
                </c:pt>
                <c:pt idx="1">
                  <c:v>II квартал 2018 г.</c:v>
                </c:pt>
                <c:pt idx="2">
                  <c:v>III квартал 2017 г.</c:v>
                </c:pt>
              </c:strCache>
            </c:strRef>
          </c:cat>
          <c:val>
            <c:numRef>
              <c:f>(Обзор!$L$235,Обзор!$L$237,Обзор!$L$239)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60589952"/>
        <c:axId val="60591488"/>
      </c:lineChart>
      <c:catAx>
        <c:axId val="60589952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60591488"/>
        <c:crosses val="autoZero"/>
        <c:lblAlgn val="ctr"/>
        <c:lblOffset val="100"/>
      </c:catAx>
      <c:valAx>
        <c:axId val="60591488"/>
        <c:scaling>
          <c:orientation val="minMax"/>
        </c:scaling>
        <c:axPos val="l"/>
        <c:majorGridlines/>
        <c:numFmt formatCode="0.00" sourceLinked="1"/>
        <c:tickLblPos val="nextTo"/>
        <c:crossAx val="60589952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1.2141470348684515E-2"/>
          <c:y val="3.2075485994125415E-2"/>
          <c:w val="0.9730685153782026"/>
          <c:h val="0.12391587624858769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0.15681779789688388"/>
          <c:y val="7.4487850949994133E-2"/>
          <c:w val="0.52533805184802351"/>
          <c:h val="0.74193144197963101"/>
        </c:manualLayout>
      </c:layout>
      <c:lineChart>
        <c:grouping val="standard"/>
        <c:ser>
          <c:idx val="0"/>
          <c:order val="0"/>
          <c:tx>
            <c:v>Покеазатель активности</c:v>
          </c:tx>
          <c:dLbls>
            <c:showVal val="1"/>
          </c:dLbls>
          <c:cat>
            <c:strRef>
              <c:f>(Обзор!$A$262,Обзор!$C$262,Обзор!$E$262)</c:f>
              <c:strCache>
                <c:ptCount val="3"/>
                <c:pt idx="0">
                  <c:v>III квартал 2018 г.</c:v>
                </c:pt>
                <c:pt idx="1">
                  <c:v>II квартал 2018 г.</c:v>
                </c:pt>
                <c:pt idx="2">
                  <c:v>III квартал 2017 г.</c:v>
                </c:pt>
              </c:strCache>
            </c:strRef>
          </c:cat>
          <c:val>
            <c:numRef>
              <c:f>(Обзор!$A$263,Обзор!$C$263,Обзор!$E$263)</c:f>
              <c:numCache>
                <c:formatCode>0.000</c:formatCode>
                <c:ptCount val="3"/>
                <c:pt idx="0">
                  <c:v>0.20056868937618511</c:v>
                </c:pt>
                <c:pt idx="1">
                  <c:v>0.33942393586739011</c:v>
                </c:pt>
                <c:pt idx="2">
                  <c:v>3.056281422393374E-2</c:v>
                </c:pt>
              </c:numCache>
            </c:numRef>
          </c:val>
        </c:ser>
        <c:marker val="1"/>
        <c:axId val="60644352"/>
        <c:axId val="60658432"/>
      </c:lineChart>
      <c:catAx>
        <c:axId val="60644352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60658432"/>
        <c:crosses val="autoZero"/>
        <c:auto val="1"/>
        <c:lblAlgn val="ctr"/>
        <c:lblOffset val="100"/>
      </c:catAx>
      <c:valAx>
        <c:axId val="60658432"/>
        <c:scaling>
          <c:orientation val="minMax"/>
        </c:scaling>
        <c:axPos val="l"/>
        <c:majorGridlines/>
        <c:numFmt formatCode="0.000" sourceLinked="1"/>
        <c:tickLblPos val="nextTo"/>
        <c:crossAx val="60644352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r"/>
    </c:legend>
    <c:plotVisOnly val="1"/>
    <c:dispBlanksAs val="gap"/>
  </c:chart>
  <c:spPr>
    <a:solidFill>
      <a:srgbClr val="4F81BD">
        <a:lumMod val="20000"/>
        <a:lumOff val="80000"/>
      </a:srgbClr>
    </a:solidFill>
  </c:spPr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perspective val="30"/>
    </c:view3D>
    <c:plotArea>
      <c:layout>
        <c:manualLayout>
          <c:layoutTarget val="inner"/>
          <c:xMode val="edge"/>
          <c:yMode val="edge"/>
          <c:x val="0.14945878340583038"/>
          <c:y val="5.13585977626181E-2"/>
          <c:w val="0.63116369249065363"/>
          <c:h val="0.79838976688990948"/>
        </c:manualLayout>
      </c:layout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III квартал 2018 г.</c:v>
                </c:pt>
              </c:strCache>
            </c:strRef>
          </c:tx>
          <c:dLbls>
            <c:dLbl>
              <c:idx val="0"/>
              <c:layout>
                <c:manualLayout>
                  <c:x val="1.127488868785915E-2"/>
                  <c:y val="0.15801975893707926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val>
            <c:numRef>
              <c:f>'Автоматические данные'!$H$18</c:f>
              <c:numCache>
                <c:formatCode>0.000</c:formatCode>
                <c:ptCount val="1"/>
                <c:pt idx="0">
                  <c:v>15.384615384615385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II квартал 2018 г.</c:v>
                </c:pt>
              </c:strCache>
            </c:strRef>
          </c:tx>
          <c:dLbls>
            <c:dLbl>
              <c:idx val="0"/>
              <c:layout>
                <c:manualLayout>
                  <c:x val="1.3991770635438076E-2"/>
                  <c:y val="3.5131976254830014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4.5454545454545459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III квартал 2017 г.</c:v>
                </c:pt>
              </c:strCache>
            </c:strRef>
          </c:tx>
          <c:dLbls>
            <c:dLbl>
              <c:idx val="0"/>
              <c:layout>
                <c:manualLayout>
                  <c:x val="1.9349596716532424E-2"/>
                  <c:y val="3.6173674751173092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gapWidth val="208"/>
        <c:gapDepth val="183"/>
        <c:shape val="cylinder"/>
        <c:axId val="60699008"/>
        <c:axId val="60700544"/>
        <c:axId val="0"/>
      </c:bar3DChart>
      <c:catAx>
        <c:axId val="60699008"/>
        <c:scaling>
          <c:orientation val="minMax"/>
        </c:scaling>
        <c:delete val="1"/>
        <c:axPos val="b"/>
        <c:tickLblPos val="none"/>
        <c:crossAx val="60700544"/>
        <c:crosses val="autoZero"/>
        <c:auto val="1"/>
        <c:lblAlgn val="ctr"/>
        <c:lblOffset val="100"/>
      </c:catAx>
      <c:valAx>
        <c:axId val="60700544"/>
        <c:scaling>
          <c:orientation val="minMax"/>
        </c:scaling>
        <c:axPos val="l"/>
        <c:majorGridlines/>
        <c:numFmt formatCode="0.000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60699008"/>
        <c:crosses val="autoZero"/>
        <c:crossBetween val="between"/>
      </c:valAx>
    </c:plotArea>
    <c:legend>
      <c:legendPos val="r"/>
      <c:txPr>
        <a:bodyPr/>
        <a:lstStyle/>
        <a:p>
          <a:pPr rtl="0">
            <a:defRPr sz="1100" b="1"/>
          </a:pPr>
          <a:endParaRPr lang="ru-RU"/>
        </a:p>
      </c:txPr>
    </c:legend>
    <c:plotVisOnly val="1"/>
    <c:dispBlanksAs val="gap"/>
  </c:chart>
  <c:spPr>
    <a:solidFill>
      <a:schemeClr val="bg2">
        <a:lumMod val="9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III квартал 2018 г.</c:v>
                </c:pt>
              </c:strCache>
            </c:strRef>
          </c:tx>
          <c:dLbls>
            <c:dLbl>
              <c:idx val="0"/>
              <c:layout>
                <c:manualLayout>
                  <c:x val="8.333436853763641E-3"/>
                  <c:y val="-2.3545083656284771E-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</c:dLbls>
          <c:val>
            <c:numRef>
              <c:f>'Автоматические данные'!$H$17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II квартал 2018 г.</c:v>
                </c:pt>
              </c:strCache>
            </c:strRef>
          </c:tx>
          <c:dLbls>
            <c:dLbl>
              <c:idx val="0"/>
              <c:layout>
                <c:manualLayout>
                  <c:x val="4.2297180027437171E-3"/>
                  <c:y val="0.12773379038141774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  <c:showSerName val="1"/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III квартал 2017 г.</c:v>
                </c:pt>
              </c:strCache>
            </c:strRef>
          </c:tx>
          <c:dLbls>
            <c:dLbl>
              <c:idx val="0"/>
              <c:layout>
                <c:manualLayout>
                  <c:x val="2.3547897804293682E-2"/>
                  <c:y val="-2.2449353563524484E-3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hape val="cylinder"/>
        <c:axId val="60761600"/>
        <c:axId val="60763136"/>
        <c:axId val="0"/>
      </c:bar3DChart>
      <c:catAx>
        <c:axId val="60761600"/>
        <c:scaling>
          <c:orientation val="minMax"/>
        </c:scaling>
        <c:delete val="1"/>
        <c:axPos val="b"/>
        <c:tickLblPos val="none"/>
        <c:crossAx val="60763136"/>
        <c:crosses val="autoZero"/>
        <c:auto val="1"/>
        <c:lblAlgn val="ctr"/>
        <c:lblOffset val="100"/>
      </c:catAx>
      <c:valAx>
        <c:axId val="60763136"/>
        <c:scaling>
          <c:orientation val="minMax"/>
        </c:scaling>
        <c:axPos val="l"/>
        <c:majorGridlines/>
        <c:numFmt formatCode="0.000" sourceLinked="1"/>
        <c:tickLblPos val="nextTo"/>
        <c:crossAx val="60761600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txPr>
        <a:bodyPr/>
        <a:lstStyle/>
        <a:p>
          <a:pPr>
            <a:defRPr sz="1050" b="1"/>
          </a:pPr>
          <a:endParaRPr lang="ru-RU"/>
        </a:p>
      </c:txPr>
    </c:legend>
    <c:plotVisOnly val="1"/>
    <c:dispBlanksAs val="gap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image" Target="../media/image2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22413</xdr:rowOff>
    </xdr:from>
    <xdr:to>
      <xdr:col>13</xdr:col>
      <xdr:colOff>0</xdr:colOff>
      <xdr:row>30</xdr:row>
      <xdr:rowOff>369794</xdr:rowOff>
    </xdr:to>
    <xdr:pic>
      <xdr:nvPicPr>
        <xdr:cNvPr id="19" name="Рисунок 18" descr="906585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2413"/>
          <a:ext cx="8639735" cy="6230469"/>
        </a:xfrm>
        <a:prstGeom prst="rect">
          <a:avLst/>
        </a:prstGeom>
      </xdr:spPr>
    </xdr:pic>
    <xdr:clientData/>
  </xdr:twoCellAnchor>
  <xdr:oneCellAnchor>
    <xdr:from>
      <xdr:col>0</xdr:col>
      <xdr:colOff>40822</xdr:colOff>
      <xdr:row>10</xdr:row>
      <xdr:rowOff>149678</xdr:rowOff>
    </xdr:from>
    <xdr:ext cx="8273142" cy="593304"/>
    <xdr:sp macro="" textlink="">
      <xdr:nvSpPr>
        <xdr:cNvPr id="6" name="TextBox 5"/>
        <xdr:cNvSpPr txBox="1"/>
      </xdr:nvSpPr>
      <xdr:spPr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>
    <xdr:from>
      <xdr:col>0</xdr:col>
      <xdr:colOff>0</xdr:colOff>
      <xdr:row>0</xdr:row>
      <xdr:rowOff>13608</xdr:rowOff>
    </xdr:from>
    <xdr:to>
      <xdr:col>12</xdr:col>
      <xdr:colOff>625929</xdr:colOff>
      <xdr:row>30</xdr:row>
      <xdr:rowOff>381000</xdr:rowOff>
    </xdr:to>
    <xdr:sp macro="" textlink="">
      <xdr:nvSpPr>
        <xdr:cNvPr id="7" name="TextBox 6"/>
        <xdr:cNvSpPr txBox="1"/>
      </xdr:nvSpPr>
      <xdr:spPr>
        <a:xfrm>
          <a:off x="0" y="13608"/>
          <a:ext cx="8463643" cy="6232071"/>
        </a:xfrm>
        <a:prstGeom prst="rect">
          <a:avLst/>
        </a:prstGeom>
        <a:noFill/>
        <a:ln w="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ru-RU" sz="3000"/>
            <a:t>	</a:t>
          </a: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256761</xdr:colOff>
      <xdr:row>177</xdr:row>
      <xdr:rowOff>60902</xdr:rowOff>
    </xdr:from>
    <xdr:to>
      <xdr:col>6</xdr:col>
      <xdr:colOff>240195</xdr:colOff>
      <xdr:row>197</xdr:row>
      <xdr:rowOff>184167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343486</xdr:colOff>
      <xdr:row>180</xdr:row>
      <xdr:rowOff>8769</xdr:rowOff>
    </xdr:from>
    <xdr:to>
      <xdr:col>12</xdr:col>
      <xdr:colOff>612427</xdr:colOff>
      <xdr:row>196</xdr:row>
      <xdr:rowOff>188063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4004</xdr:colOff>
      <xdr:row>207</xdr:row>
      <xdr:rowOff>56030</xdr:rowOff>
    </xdr:from>
    <xdr:to>
      <xdr:col>12</xdr:col>
      <xdr:colOff>612322</xdr:colOff>
      <xdr:row>228</xdr:row>
      <xdr:rowOff>67236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240</xdr:row>
      <xdr:rowOff>156882</xdr:rowOff>
    </xdr:from>
    <xdr:to>
      <xdr:col>6</xdr:col>
      <xdr:colOff>400051</xdr:colOff>
      <xdr:row>258</xdr:row>
      <xdr:rowOff>47625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466724</xdr:colOff>
      <xdr:row>240</xdr:row>
      <xdr:rowOff>57150</xdr:rowOff>
    </xdr:from>
    <xdr:to>
      <xdr:col>12</xdr:col>
      <xdr:colOff>571499</xdr:colOff>
      <xdr:row>258</xdr:row>
      <xdr:rowOff>57150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145676</xdr:colOff>
      <xdr:row>259</xdr:row>
      <xdr:rowOff>11204</xdr:rowOff>
    </xdr:from>
    <xdr:to>
      <xdr:col>12</xdr:col>
      <xdr:colOff>605116</xdr:colOff>
      <xdr:row>263</xdr:row>
      <xdr:rowOff>22411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33618</xdr:colOff>
      <xdr:row>265</xdr:row>
      <xdr:rowOff>89647</xdr:rowOff>
    </xdr:from>
    <xdr:to>
      <xdr:col>12</xdr:col>
      <xdr:colOff>605117</xdr:colOff>
      <xdr:row>280</xdr:row>
      <xdr:rowOff>112059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33617</xdr:colOff>
      <xdr:row>265</xdr:row>
      <xdr:rowOff>56030</xdr:rowOff>
    </xdr:from>
    <xdr:to>
      <xdr:col>6</xdr:col>
      <xdr:colOff>11206</xdr:colOff>
      <xdr:row>280</xdr:row>
      <xdr:rowOff>134472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427</xdr:row>
      <xdr:rowOff>0</xdr:rowOff>
    </xdr:from>
    <xdr:ext cx="8516469" cy="327141"/>
    <xdr:sp macro="" textlink="">
      <xdr:nvSpPr>
        <xdr:cNvPr id="18" name="TextBox 17"/>
        <xdr:cNvSpPr txBox="1"/>
      </xdr:nvSpPr>
      <xdr:spPr>
        <a:xfrm>
          <a:off x="33618" y="75449206"/>
          <a:ext cx="851646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500"/>
        </a:p>
      </xdr:txBody>
    </xdr:sp>
    <xdr:clientData/>
  </xdr:oneCellAnchor>
  <xdr:twoCellAnchor editAs="oneCell">
    <xdr:from>
      <xdr:col>4</xdr:col>
      <xdr:colOff>358588</xdr:colOff>
      <xdr:row>0</xdr:row>
      <xdr:rowOff>112059</xdr:rowOff>
    </xdr:from>
    <xdr:to>
      <xdr:col>8</xdr:col>
      <xdr:colOff>456343</xdr:colOff>
      <xdr:row>11</xdr:row>
      <xdr:rowOff>71453</xdr:rowOff>
    </xdr:to>
    <xdr:pic>
      <xdr:nvPicPr>
        <xdr:cNvPr id="21" name="Рисунок 20" descr="Kostromskaya_obl_coa.gif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003176" y="112059"/>
          <a:ext cx="2742343" cy="2357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425824</xdr:colOff>
      <xdr:row>12</xdr:row>
      <xdr:rowOff>22412</xdr:rowOff>
    </xdr:from>
    <xdr:to>
      <xdr:col>12</xdr:col>
      <xdr:colOff>291353</xdr:colOff>
      <xdr:row>18</xdr:row>
      <xdr:rowOff>616323</xdr:rowOff>
    </xdr:to>
    <xdr:sp macro="" textlink="">
      <xdr:nvSpPr>
        <xdr:cNvPr id="20" name="TextBox 19"/>
        <xdr:cNvSpPr txBox="1"/>
      </xdr:nvSpPr>
      <xdr:spPr>
        <a:xfrm>
          <a:off x="425824" y="2610971"/>
          <a:ext cx="7799294" cy="1098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8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ИНФОРМАЦИОННО-СТАТИСТИЧЕСКИЙ ОБЗОР</a:t>
          </a:r>
        </a:p>
        <a:p>
          <a:endParaRPr lang="ru-RU" sz="1100"/>
        </a:p>
      </xdr:txBody>
    </xdr:sp>
    <xdr:clientData/>
  </xdr:twoCellAnchor>
  <xdr:twoCellAnchor>
    <xdr:from>
      <xdr:col>0</xdr:col>
      <xdr:colOff>268941</xdr:colOff>
      <xdr:row>19</xdr:row>
      <xdr:rowOff>145676</xdr:rowOff>
    </xdr:from>
    <xdr:to>
      <xdr:col>12</xdr:col>
      <xdr:colOff>448235</xdr:colOff>
      <xdr:row>30</xdr:row>
      <xdr:rowOff>100853</xdr:rowOff>
    </xdr:to>
    <xdr:sp macro="" textlink="">
      <xdr:nvSpPr>
        <xdr:cNvPr id="22" name="TextBox 21"/>
        <xdr:cNvSpPr txBox="1"/>
      </xdr:nvSpPr>
      <xdr:spPr>
        <a:xfrm>
          <a:off x="268941" y="3877235"/>
          <a:ext cx="8113059" cy="2106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РАССМОТРЕННЫХ В 3 КВАРТАЛЕ 201</a:t>
          </a:r>
          <a:r>
            <a:rPr lang="en-US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8</a:t>
          </a: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ГОДА ОБРАЩЕНИЙ ГРАЖДАН И ОРГАНИЗАЦИЙ                                                       В ДЕПАРТАМЕНЕ ИМУЩЕСТВЕННЫХ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И ЗЕМЕЛЬНЫХ ОТНОШЕНИЙ  КОСТРОМСКОЙ ОБЛАСТИ</a:t>
          </a:r>
          <a:endParaRPr lang="ru-RU" sz="1100"/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12</xdr:col>
      <xdr:colOff>530678</xdr:colOff>
      <xdr:row>66</xdr:row>
      <xdr:rowOff>108858</xdr:rowOff>
    </xdr:to>
    <xdr:sp macro="" textlink="">
      <xdr:nvSpPr>
        <xdr:cNvPr id="26" name="TextBox 25"/>
        <xdr:cNvSpPr txBox="1"/>
      </xdr:nvSpPr>
      <xdr:spPr>
        <a:xfrm>
          <a:off x="0" y="6259286"/>
          <a:ext cx="8436428" cy="59191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ru-RU" sz="1400">
              <a:solidFill>
                <a:schemeClr val="dk1"/>
              </a:solidFill>
              <a:latin typeface="+mn-lt"/>
              <a:ea typeface="+mn-ea"/>
              <a:cs typeface="+mn-cs"/>
            </a:rPr>
            <a:t>ВСТУПЛЕНИЕ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Департаментом имущественных и земельных отношений Костромской области подготовлен «Информационно-статистический обзор рассмотренных в </a:t>
          </a:r>
          <a:r>
            <a:rPr lang="en-US" sz="14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4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3 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квартале 201</a:t>
          </a:r>
          <a:r>
            <a:rPr lang="en-US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8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года обращений граждан, организаций и общественных объединений, адресованных в департамент имущественных и земельных отношений Костромской области».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Предметом настоящего обзора являются абсолютные и относительные показатели количества обращений, поступивших в 3  квартале 201</a:t>
          </a:r>
          <a:r>
            <a:rPr lang="en-US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8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года, динамика их изменения по сравнению с 3</a:t>
          </a:r>
          <a:r>
            <a:rPr lang="en-US" sz="14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кварталом 201</a:t>
          </a:r>
          <a:r>
            <a:rPr lang="en-US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7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года и</a:t>
          </a:r>
          <a:r>
            <a:rPr lang="en-US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  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2 кварталом 201</a:t>
          </a:r>
          <a:r>
            <a:rPr lang="en-US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8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года, а также абсолютные и относительные показатели количества вопросов, содержащихс</a:t>
          </a:r>
          <a:r>
            <a:rPr lang="ru-RU" sz="1400"/>
            <a:t> 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я в обращениях, поступивших в 3  квартале 201</a:t>
          </a:r>
          <a:r>
            <a:rPr lang="en-US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8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года.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В обзоре, поступившая в департамент корреспонденция, по результатам рассмотрения разделена и классифицирована в соответствии с типовым общероссийским тематическим классификатором.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Систематизация обращений проводится по вопросам, содержащимся в обращениях. Термины «количество обращений» и «количество вопросов», содержащихся в обращениях, не идентичны: количество вопросов, содержащихся в обращениях, всегда больше количества обращений.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Вопросы, содержащиеся в обращениях в соответствии с типовым общероссийским тематическим классификатором обращений граждан, организаций и общественных объединений, распределены по пяти тематическим разделам: «1. Государство, общество, политика»; «2. Социальная сфера» (в том числе вопросы здравоохранения, культуры, образования, науки, социальной защиты населения, спорта); «3. Экономика» (в том числе вопросы промышленности, связи, сельского хозяйства, строительства, торговли, транспорта); «4. Оборона, безопасность, законность»; «5. Жилищно-коммунальная сфера». Определяется количество вопросов каждого тематического раздела, содержащихся в обращениях.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Определяются доли количества вопросов каждого тематического раздела в общем количестве вопросов, содержащихся в обращениях.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ru-RU" sz="1100"/>
        </a:p>
      </xdr:txBody>
    </xdr:sp>
    <xdr:clientData/>
  </xdr:twoCellAnchor>
  <xdr:twoCellAnchor>
    <xdr:from>
      <xdr:col>0</xdr:col>
      <xdr:colOff>68036</xdr:colOff>
      <xdr:row>69</xdr:row>
      <xdr:rowOff>108857</xdr:rowOff>
    </xdr:from>
    <xdr:to>
      <xdr:col>12</xdr:col>
      <xdr:colOff>557893</xdr:colOff>
      <xdr:row>101</xdr:row>
      <xdr:rowOff>108857</xdr:rowOff>
    </xdr:to>
    <xdr:sp macro="" textlink="">
      <xdr:nvSpPr>
        <xdr:cNvPr id="27" name="TextBox 26"/>
        <xdr:cNvSpPr txBox="1"/>
      </xdr:nvSpPr>
      <xdr:spPr>
        <a:xfrm>
          <a:off x="68036" y="12600214"/>
          <a:ext cx="8395607" cy="609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 «3. Экономика» и «4. Оборона, безопасность, законность» включают в себя  по пять тематик. Тематический раздел «1. Государство, общество, политика» включает в  себя следующие тематики: «1.1 Конституционный строй», «1.2 Основы государственного управления», «1.3 Международные отношения. Международное право», «1.4 гражданское право», «1.5 Индивидуальные правовые акты по кадровым вопросам, вопросам награждения, помилования, гражданства, присвоения почётных и иных званий». Тематический раздел «2. Социальная сфера» - тематики: «2.1 Семья», «2.2 Труд и занятость населения», «2.3 Социальное обеспечение и социальное страхование», «2.4 Образование. Наука. Культура», «2.5 Здравоохранение. Физическая культура и спорт. Туризм». Тематический раздел «3. Экономика» - тематики: «3.</a:t>
          </a:r>
          <a:r>
            <a:rPr lang="en-US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ll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финансы», «3.2 Хозяйственная деятельность», «3.3 Внешнеэкономическая деятельность. Таможенное дело», «3.4 Природные ресурсы и охрана окружающей природной среды», «3.5 Информация и информатика». Тематический раздел «4.1 [Оборона, безопасность, законность» - тематики: «4.1 Оборона», «4.2 Безопасность и! охрана правопорядка», «4.3 Уголовное право. Исполнение наказаний», «4.4 Правосудие», «4.5 Прокуратура. Органы юстиции. Адвокатура. Нотариат». </a:t>
          </a:r>
        </a:p>
      </xdr:txBody>
    </xdr:sp>
    <xdr:clientData/>
  </xdr:twoCellAnchor>
  <xdr:twoCellAnchor>
    <xdr:from>
      <xdr:col>0</xdr:col>
      <xdr:colOff>54429</xdr:colOff>
      <xdr:row>102</xdr:row>
      <xdr:rowOff>136073</xdr:rowOff>
    </xdr:from>
    <xdr:to>
      <xdr:col>14</xdr:col>
      <xdr:colOff>40822</xdr:colOff>
      <xdr:row>134</xdr:row>
      <xdr:rowOff>1</xdr:rowOff>
    </xdr:to>
    <xdr:sp macro="" textlink="">
      <xdr:nvSpPr>
        <xdr:cNvPr id="28" name="TextBox 27"/>
        <xdr:cNvSpPr txBox="1"/>
      </xdr:nvSpPr>
      <xdr:spPr>
        <a:xfrm>
          <a:off x="54429" y="18913930"/>
          <a:ext cx="8545286" cy="59599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Однако в  соответствии с тематическим классификатором обращений тематический раздел «5.1 Жилищно-коммунальная сфера» включает одну тематику - «жилище» и одиннадцать  тем тематического классификатора, поэтому темы тематического раздела «5. Жилищно-коммунальная сфера» объединены в следующие пять групп тем: «5.1 Жилищное законодательство  и его применение» включает темы: «общие положения жилищного законодательства», «разрешение жилищных споров, «ответственность за нарушение жилищного законодательства»; «5.2 Жилищный фонд»- тему «жилищный фонд»; «5.3 Нежилой фонд» - темы: «нежилые помещения. Административные здания (в жилищном фонде)», «перевод помещений из жилых в нежилые», «дачное хозяйство», «гостиничное хозяйство»; «5.4 Обеспечение права на жилище» - темы: «обеспечение граждан жилищем, пользование жилищным фондом, социальные гарантии в жилищной сфере ( за исключением права собственности на жилище)», «риэлтерская деятельность (в жилищном фонде)»; «5.5 Содержание и обеспечение коммунальными услугами жилого фонда» - темы: «коммунальное хозяйство», «оплата строительства, содержания и ремонта жилья (кредиты, компенсации, субсидии, льготы)».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Определяется количество вопросов каждого тематического раздела, содержащихся в обращениях и доли количества вопросов, в общем количестве вопросов, содержащихся в обращениях, поступивших из муниципальных образований.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В обзоре приведено распределение количества вопросов, содержащихся в обращениях, поступивших в администрацию по их видам - заявление, жалоба, предложение.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Под данными терминами понимаются: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заявление - просьба автора обращения о содействии в реализации его конституционных прав и свобод или конституционных прав и свобод других лиц, либо сообщение о нарушении законов и иных нормативных правовых актов, недостатках в работе государственных органов, органов местного самоуправления и должностных лиц, либо критика деятельности указанных органов и должностных лиц;</a:t>
          </a:r>
        </a:p>
        <a:p>
          <a:endParaRPr lang="ru-RU" sz="1100"/>
        </a:p>
      </xdr:txBody>
    </xdr:sp>
    <xdr:clientData/>
  </xdr:twoCellAnchor>
  <xdr:twoCellAnchor>
    <xdr:from>
      <xdr:col>0</xdr:col>
      <xdr:colOff>81643</xdr:colOff>
      <xdr:row>135</xdr:row>
      <xdr:rowOff>122465</xdr:rowOff>
    </xdr:from>
    <xdr:to>
      <xdr:col>12</xdr:col>
      <xdr:colOff>557893</xdr:colOff>
      <xdr:row>168</xdr:row>
      <xdr:rowOff>13607</xdr:rowOff>
    </xdr:to>
    <xdr:sp macro="" textlink="">
      <xdr:nvSpPr>
        <xdr:cNvPr id="29" name="TextBox 28"/>
        <xdr:cNvSpPr txBox="1"/>
      </xdr:nvSpPr>
      <xdr:spPr>
        <a:xfrm>
          <a:off x="81643" y="25186822"/>
          <a:ext cx="8382000" cy="61776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предложение - рекомендация автора обращения по совершенствованию законов и иных нормативных правовых актов, деятельности государственных органов и органов местного самоуправления, развитию общественных отношений, улучшению социально-экономической и иных сфер деятельности государства и общества.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Результаты рассмотрения обращений в департаменте  представлены абсолютными и относительными показателями (долями) принятых по ним решений - «поддержано», «разъяснено», «не поддержано».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«Поддержано» означает, что по результатам рассмотрения вопроса, содержащегося в обращении, принято решение о целесообразности предложения, об обоснованности и удовлетворении заявления или жалобы.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«Разъяснено» означает, что по результатам рассмотрения вопроса, содержащегося в обращении, принято решение об информировании по порядку реализации предложения или удовлетворения заявления или жалобы.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«Не поддержано» означает, что по результатам рассмотрения вопроса, содержащегося в обращении, принято решение о нецелесообразности предложения, о необоснованности и не удовлетворении заявления или жалобы.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Приводятся данные о количестве обращений, сроки принятия решений по которым не наступили («находятся на рассмотрении»).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Выполнение действий в соответствии с принятым по результатам рассмотрения</a:t>
          </a:r>
          <a:b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обращения решением - «поддержано» по полному фактическому удовлетворению</a:t>
          </a:r>
          <a:b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поставленных в обращении вопросов означает принятие мер. Принятые по</a:t>
          </a:r>
          <a:b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обращениям меры - это фактически реализованные предложения, фактически</a:t>
          </a:r>
          <a:b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удовлетворённые заявления или жалобы.</a:t>
          </a:r>
        </a:p>
        <a:p>
          <a:endParaRPr lang="ru-RU" sz="1100"/>
        </a:p>
      </xdr:txBody>
    </xdr:sp>
    <xdr:clientData/>
  </xdr:twoCellAnchor>
  <xdr:twoCellAnchor>
    <xdr:from>
      <xdr:col>0</xdr:col>
      <xdr:colOff>0</xdr:colOff>
      <xdr:row>544</xdr:row>
      <xdr:rowOff>1</xdr:rowOff>
    </xdr:from>
    <xdr:to>
      <xdr:col>12</xdr:col>
      <xdr:colOff>557892</xdr:colOff>
      <xdr:row>546</xdr:row>
      <xdr:rowOff>5007429</xdr:rowOff>
    </xdr:to>
    <xdr:sp macro="" textlink="">
      <xdr:nvSpPr>
        <xdr:cNvPr id="30" name="TextBox 29"/>
        <xdr:cNvSpPr txBox="1"/>
      </xdr:nvSpPr>
      <xdr:spPr>
        <a:xfrm>
          <a:off x="0" y="125675572"/>
          <a:ext cx="8463642" cy="54972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ru-RU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200" b="1">
              <a:solidFill>
                <a:schemeClr val="dk1"/>
              </a:solidFill>
              <a:latin typeface="+mn-lt"/>
              <a:ea typeface="+mn-ea"/>
              <a:cs typeface="+mn-cs"/>
            </a:rPr>
            <a:t>ОСНОВНЫЕ ИТОГИ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ru-RU"/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В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3 квартале 2018 года в департамент поступило 13 обращений граждан, организаций и общественных объединений (далее обращений), в том числе  11  обращений в форме электронного документа, 2 - в письменной форме, 0 – в устной форме.</a:t>
          </a:r>
          <a:endParaRPr lang="ru-RU"/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Типы видов вопросов в обращениях граждан и организаций по количеству и долям в общем количестве вопросов, содержащихся в обращениях, поступивших в департамент во 2 квартале 2018 года, характеризуются следующим образом:</a:t>
          </a:r>
          <a:endParaRPr lang="ru-RU"/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13 заявлений, 0  жалоб, 0  предложений.</a:t>
          </a:r>
          <a:endParaRPr lang="ru-RU"/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Доля вопросов тематического раздела «Государство, общество, политика», поступивших в департамент составляет 0  %.</a:t>
          </a:r>
          <a:endParaRPr lang="ru-RU"/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Доля вопросов тематического раздела «Социальная сфера» - составляет 7,7  %.</a:t>
          </a:r>
          <a:endParaRPr lang="ru-RU"/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Доля вопросов тематического раздела «Жилищно-коммунальная сфера» - составляет 7,7  %.</a:t>
          </a:r>
          <a:endParaRPr lang="ru-RU"/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Доля вопросов тематического раздела «Экономика»  составляет – 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84,6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.</a:t>
          </a:r>
          <a:endParaRPr lang="ru-RU"/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ru-RU"/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Доли принятых решений «поддержано» составляет 0 % и «меры приняты» составляют  0  %, «разъяснено» - 10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0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%. </a:t>
          </a:r>
          <a:endParaRPr lang="ru-RU"/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ru-RU"/>
        </a:p>
        <a:p>
          <a:endParaRPr lang="ru-RU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4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smirnov/&#1056;&#1072;&#1073;&#1086;&#1095;&#1080;&#1081;%20&#1089;&#1090;&#1086;&#1083;/&#1053;&#1086;&#1074;&#1099;&#1081;%20&#1086;&#1073;&#1079;&#1086;&#1088;%20&#1040;&#105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to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зор"/>
      <sheetName val="Данные"/>
      <sheetName val="Сменяемые по Лотусу"/>
      <sheetName val="Обработка данных"/>
      <sheetName val="Ввод данных"/>
      <sheetName val="Показатели"/>
    </sheetNames>
    <sheetDataSet>
      <sheetData sheetId="0" refreshError="1">
        <row r="780">
          <cell r="M780">
            <v>4.7447333459859555</v>
          </cell>
        </row>
      </sheetData>
      <sheetData sheetId="1" refreshError="1"/>
      <sheetData sheetId="2" refreshError="1"/>
      <sheetData sheetId="3" refreshError="1">
        <row r="36">
          <cell r="F36">
            <v>2.0719420953123833</v>
          </cell>
        </row>
        <row r="37">
          <cell r="F37">
            <v>7.4041460170721933</v>
          </cell>
        </row>
        <row r="38">
          <cell r="F38">
            <v>0.68556907565483272</v>
          </cell>
        </row>
        <row r="39">
          <cell r="F39">
            <v>6.4443493111554275</v>
          </cell>
        </row>
        <row r="40">
          <cell r="F40">
            <v>0.81201848294227963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E3">
            <v>13</v>
          </cell>
          <cell r="F3">
            <v>22</v>
          </cell>
          <cell r="G3">
            <v>12</v>
          </cell>
        </row>
        <row r="25">
          <cell r="E25">
            <v>0</v>
          </cell>
          <cell r="F25">
            <v>0</v>
          </cell>
          <cell r="G25">
            <v>0</v>
          </cell>
        </row>
        <row r="26">
          <cell r="E26">
            <v>2</v>
          </cell>
          <cell r="F26">
            <v>1</v>
          </cell>
          <cell r="G26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556"/>
  <sheetViews>
    <sheetView tabSelected="1" view="pageLayout" topLeftCell="A539" zoomScale="70" zoomScalePageLayoutView="70" workbookViewId="0">
      <selection activeCell="M572" sqref="M572"/>
    </sheetView>
  </sheetViews>
  <sheetFormatPr defaultRowHeight="15"/>
  <cols>
    <col min="11" max="11" width="10" bestFit="1" customWidth="1"/>
    <col min="13" max="13" width="9" customWidth="1"/>
    <col min="14" max="14" width="9.140625" hidden="1" customWidth="1"/>
  </cols>
  <sheetData>
    <row r="1" spans="1:14">
      <c r="A1" s="275"/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>
      <c r="A2" s="275"/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</row>
    <row r="3" spans="1:14">
      <c r="A3" s="275"/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</row>
    <row r="4" spans="1:14">
      <c r="A4" s="275"/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</row>
    <row r="5" spans="1:14" ht="39" customHeight="1">
      <c r="A5" s="275"/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1:14" ht="15" customHeight="1">
      <c r="A6" s="275"/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</row>
    <row r="7" spans="1:14" ht="15" customHeight="1">
      <c r="A7" s="275"/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</row>
    <row r="8" spans="1:14" ht="15" customHeight="1">
      <c r="A8" s="275"/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</row>
    <row r="9" spans="1:14" ht="15" customHeight="1">
      <c r="A9" s="275"/>
      <c r="B9" s="275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</row>
    <row r="10" spans="1:14" ht="15" customHeight="1">
      <c r="A10" s="275"/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</row>
    <row r="11" spans="1:14">
      <c r="A11" s="275"/>
      <c r="B11" s="275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</row>
    <row r="12" spans="1:14">
      <c r="A12" s="275"/>
      <c r="B12" s="275"/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</row>
    <row r="13" spans="1:14" ht="8.25" customHeight="1">
      <c r="A13" s="275"/>
      <c r="B13" s="275"/>
      <c r="C13" s="275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275"/>
    </row>
    <row r="14" spans="1:14" hidden="1">
      <c r="A14" s="275"/>
      <c r="B14" s="275"/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</row>
    <row r="15" spans="1:14" hidden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idden="1">
      <c r="A16" s="273"/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</row>
    <row r="17" spans="1:14" ht="16.5" customHeight="1">
      <c r="A17" s="273"/>
      <c r="B17" s="273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3"/>
    </row>
    <row r="18" spans="1:14">
      <c r="A18" s="273"/>
      <c r="B18" s="273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</row>
    <row r="19" spans="1:14" ht="50.25" customHeight="1">
      <c r="A19" s="273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</row>
    <row r="20" spans="1:1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>
      <c r="A21" s="274"/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</row>
    <row r="22" spans="1:14" ht="76.5" customHeight="1">
      <c r="A22" s="274"/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</row>
    <row r="23" spans="1:14">
      <c r="A23" s="274"/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</row>
    <row r="24" spans="1:14">
      <c r="A24" s="274"/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N24" s="274"/>
    </row>
    <row r="25" spans="1:14" ht="15" hidden="1" customHeight="1">
      <c r="A25" s="274"/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274"/>
    </row>
    <row r="26" spans="1:14" ht="15" hidden="1" customHeight="1">
      <c r="A26" s="274"/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N26" s="274"/>
    </row>
    <row r="27" spans="1:14" ht="15" hidden="1" customHeight="1">
      <c r="A27" s="274"/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</row>
    <row r="28" spans="1:14" ht="9.75" customHeight="1">
      <c r="A28" s="274"/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</row>
    <row r="29" spans="1:14">
      <c r="A29" s="274"/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N29" s="274"/>
    </row>
    <row r="30" spans="1:14" ht="7.5" customHeight="1">
      <c r="A30" s="274"/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  <c r="N30" s="274"/>
    </row>
    <row r="31" spans="1:14" ht="30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51" ht="3" customHeight="1"/>
    <row r="58" ht="10.5" customHeight="1"/>
    <row r="59" ht="15" hidden="1" customHeight="1"/>
    <row r="60" ht="15" hidden="1" customHeight="1"/>
    <row r="61" ht="15" hidden="1" customHeight="1"/>
    <row r="62" ht="8.25" customHeight="1"/>
    <row r="68" ht="3" customHeight="1"/>
    <row r="169" spans="1:14">
      <c r="A169" s="276" t="s">
        <v>116</v>
      </c>
      <c r="B169" s="276"/>
      <c r="C169" s="276"/>
      <c r="D169" s="276"/>
      <c r="E169" s="276"/>
      <c r="F169" s="276"/>
      <c r="G169" s="276"/>
      <c r="H169" s="276"/>
      <c r="I169" s="276"/>
      <c r="J169" s="276"/>
      <c r="K169" s="276"/>
      <c r="L169" s="276"/>
      <c r="M169" s="276"/>
      <c r="N169" s="276"/>
    </row>
    <row r="170" spans="1:14">
      <c r="A170" s="276"/>
      <c r="B170" s="276"/>
      <c r="C170" s="276"/>
      <c r="D170" s="276"/>
      <c r="E170" s="276"/>
      <c r="F170" s="276"/>
      <c r="G170" s="276"/>
      <c r="H170" s="276"/>
      <c r="I170" s="276"/>
      <c r="J170" s="276"/>
      <c r="K170" s="276"/>
      <c r="L170" s="276"/>
      <c r="M170" s="276"/>
      <c r="N170" s="276"/>
    </row>
    <row r="171" spans="1:14" ht="28.5" customHeight="1">
      <c r="A171" s="276"/>
      <c r="B171" s="276"/>
      <c r="C171" s="276"/>
      <c r="D171" s="276"/>
      <c r="E171" s="276"/>
      <c r="F171" s="276"/>
      <c r="G171" s="276"/>
      <c r="H171" s="276"/>
      <c r="I171" s="276"/>
      <c r="J171" s="276"/>
      <c r="K171" s="276"/>
      <c r="L171" s="276"/>
      <c r="M171" s="276"/>
      <c r="N171" s="276"/>
    </row>
    <row r="172" spans="1:14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ht="18">
      <c r="A173" s="277" t="s">
        <v>0</v>
      </c>
      <c r="B173" s="278"/>
      <c r="C173" s="278"/>
      <c r="D173" s="279"/>
      <c r="E173" s="280" t="s">
        <v>1</v>
      </c>
      <c r="F173" s="281"/>
      <c r="G173" s="282"/>
      <c r="H173" s="280" t="s">
        <v>2</v>
      </c>
      <c r="I173" s="281"/>
      <c r="J173" s="282"/>
      <c r="K173" s="280" t="s">
        <v>3</v>
      </c>
      <c r="L173" s="281"/>
      <c r="M173" s="282"/>
      <c r="N173" s="4"/>
    </row>
    <row r="174" spans="1:14" ht="18">
      <c r="A174" s="267" t="str">
        <f>'Ручные данные'!$I$3</f>
        <v>III квартал 2018 г.</v>
      </c>
      <c r="B174" s="268"/>
      <c r="C174" s="268"/>
      <c r="D174" s="269"/>
      <c r="E174" s="270">
        <f>'Автоматические данные'!$H$4</f>
        <v>11</v>
      </c>
      <c r="F174" s="271"/>
      <c r="G174" s="272"/>
      <c r="H174" s="270">
        <f>'Автоматические данные'!$H$5</f>
        <v>2</v>
      </c>
      <c r="I174" s="271"/>
      <c r="J174" s="272"/>
      <c r="K174" s="270">
        <f>'Автоматические данные'!$H$6</f>
        <v>0</v>
      </c>
      <c r="L174" s="271"/>
      <c r="M174" s="272"/>
      <c r="N174" s="4"/>
    </row>
    <row r="175" spans="1:14" ht="18">
      <c r="A175" s="267" t="str">
        <f>'Ручные данные'!$I$4</f>
        <v>II квартал 2018 г.</v>
      </c>
      <c r="B175" s="268"/>
      <c r="C175" s="268"/>
      <c r="D175" s="269"/>
      <c r="E175" s="270">
        <f>'Автоматические данные'!$J$4</f>
        <v>17</v>
      </c>
      <c r="F175" s="271"/>
      <c r="G175" s="272"/>
      <c r="H175" s="270">
        <f>'Автоматические данные'!$J$5</f>
        <v>5</v>
      </c>
      <c r="I175" s="271"/>
      <c r="J175" s="272"/>
      <c r="K175" s="270">
        <f>'Автоматические данные'!$J$6</f>
        <v>0</v>
      </c>
      <c r="L175" s="271"/>
      <c r="M175" s="272"/>
      <c r="N175" s="4"/>
    </row>
    <row r="176" spans="1:14" ht="18">
      <c r="A176" s="267" t="str">
        <f>'Ручные данные'!$I$5</f>
        <v>III квартал 2017 г.</v>
      </c>
      <c r="B176" s="268"/>
      <c r="C176" s="268"/>
      <c r="D176" s="269"/>
      <c r="E176" s="270">
        <f>'Автоматические данные'!$L$4</f>
        <v>2</v>
      </c>
      <c r="F176" s="271"/>
      <c r="G176" s="272"/>
      <c r="H176" s="270">
        <f>'Автоматические данные'!$L$5</f>
        <v>0</v>
      </c>
      <c r="I176" s="271"/>
      <c r="J176" s="272"/>
      <c r="K176" s="270">
        <f>'Автоматические данные'!$L$6</f>
        <v>0</v>
      </c>
      <c r="L176" s="271"/>
      <c r="M176" s="272"/>
      <c r="N176" s="4"/>
    </row>
    <row r="177" spans="1:1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>
      <c r="A178" s="4"/>
      <c r="B178" s="4"/>
      <c r="C178" s="4"/>
      <c r="D178" s="4"/>
      <c r="E178" s="4"/>
      <c r="F178" s="4"/>
      <c r="G178" s="4"/>
      <c r="H178" s="256" t="s">
        <v>17</v>
      </c>
      <c r="I178" s="256"/>
      <c r="J178" s="256"/>
      <c r="K178" s="256"/>
      <c r="L178" s="256"/>
      <c r="M178" s="256"/>
    </row>
    <row r="179" spans="1:13">
      <c r="A179" s="4"/>
      <c r="B179" s="4"/>
      <c r="C179" s="4"/>
      <c r="D179" s="4"/>
      <c r="E179" s="4"/>
      <c r="F179" s="4"/>
      <c r="G179" s="4"/>
      <c r="H179" s="256"/>
      <c r="I179" s="256"/>
      <c r="J179" s="256"/>
      <c r="K179" s="256"/>
      <c r="L179" s="256"/>
      <c r="M179" s="256"/>
    </row>
    <row r="180" spans="1:13">
      <c r="A180" s="4"/>
      <c r="B180" s="4"/>
      <c r="C180" s="4"/>
      <c r="D180" s="4"/>
      <c r="E180" s="4"/>
      <c r="F180" s="4"/>
      <c r="G180" s="4"/>
      <c r="H180" s="256"/>
      <c r="I180" s="256"/>
      <c r="J180" s="256"/>
      <c r="K180" s="256"/>
      <c r="L180" s="256"/>
      <c r="M180" s="256"/>
    </row>
    <row r="181" spans="1:1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1:1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1:14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1:1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1:14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1:14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1:14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1:14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1:14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1:14">
      <c r="A200" s="257" t="s">
        <v>191</v>
      </c>
      <c r="B200" s="257"/>
      <c r="C200" s="257"/>
      <c r="D200" s="257"/>
      <c r="E200" s="257"/>
      <c r="F200" s="257"/>
      <c r="G200" s="257"/>
      <c r="H200" s="257"/>
      <c r="I200" s="257"/>
      <c r="J200" s="257"/>
      <c r="K200" s="257"/>
      <c r="L200" s="257"/>
      <c r="M200" s="257"/>
      <c r="N200" s="257"/>
    </row>
    <row r="201" spans="1:14">
      <c r="A201" s="257"/>
      <c r="B201" s="257"/>
      <c r="C201" s="257"/>
      <c r="D201" s="257"/>
      <c r="E201" s="257"/>
      <c r="F201" s="257"/>
      <c r="G201" s="257"/>
      <c r="H201" s="257"/>
      <c r="I201" s="257"/>
      <c r="J201" s="257"/>
      <c r="K201" s="257"/>
      <c r="L201" s="257"/>
      <c r="M201" s="257"/>
      <c r="N201" s="257"/>
    </row>
    <row r="202" spans="1:14" ht="38.25" customHeight="1">
      <c r="A202" s="257"/>
      <c r="B202" s="257"/>
      <c r="C202" s="257"/>
      <c r="D202" s="257"/>
      <c r="E202" s="257"/>
      <c r="F202" s="257"/>
      <c r="G202" s="257"/>
      <c r="H202" s="257"/>
      <c r="I202" s="257"/>
      <c r="J202" s="257"/>
      <c r="K202" s="257"/>
      <c r="L202" s="257"/>
      <c r="M202" s="257"/>
      <c r="N202" s="257"/>
    </row>
    <row r="203" spans="1:14" ht="18">
      <c r="A203" s="258" t="s">
        <v>0</v>
      </c>
      <c r="B203" s="259"/>
      <c r="C203" s="259"/>
      <c r="D203" s="260"/>
      <c r="E203" s="261" t="s">
        <v>1</v>
      </c>
      <c r="F203" s="262"/>
      <c r="G203" s="263"/>
      <c r="H203" s="261" t="s">
        <v>2</v>
      </c>
      <c r="I203" s="262"/>
      <c r="J203" s="263"/>
      <c r="K203" s="261" t="s">
        <v>3</v>
      </c>
      <c r="L203" s="262"/>
      <c r="M203" s="263"/>
    </row>
    <row r="204" spans="1:14" ht="18">
      <c r="A204" s="264" t="str">
        <f>'Ручные данные'!$I$3</f>
        <v>III квартал 2018 г.</v>
      </c>
      <c r="B204" s="265"/>
      <c r="C204" s="265"/>
      <c r="D204" s="266"/>
      <c r="E204" s="246">
        <f>'Автоматические данные'!$H$8</f>
        <v>84.615384615384613</v>
      </c>
      <c r="F204" s="247"/>
      <c r="G204" s="248"/>
      <c r="H204" s="246">
        <f>'Автоматические данные'!$H$9</f>
        <v>15.384615384615385</v>
      </c>
      <c r="I204" s="247"/>
      <c r="J204" s="248"/>
      <c r="K204" s="246">
        <f>'Автоматические данные'!$H$10</f>
        <v>0</v>
      </c>
      <c r="L204" s="247"/>
      <c r="M204" s="248"/>
    </row>
    <row r="205" spans="1:14" ht="18">
      <c r="A205" s="264" t="str">
        <f>'Ручные данные'!$I$4</f>
        <v>II квартал 2018 г.</v>
      </c>
      <c r="B205" s="265"/>
      <c r="C205" s="265"/>
      <c r="D205" s="266"/>
      <c r="E205" s="246">
        <f>'Автоматические данные'!$J$4</f>
        <v>17</v>
      </c>
      <c r="F205" s="247"/>
      <c r="G205" s="248"/>
      <c r="H205" s="246">
        <f>'Автоматические данные'!$J$5</f>
        <v>5</v>
      </c>
      <c r="I205" s="247"/>
      <c r="J205" s="248"/>
      <c r="K205" s="246">
        <f>'Автоматические данные'!$J$6</f>
        <v>0</v>
      </c>
      <c r="L205" s="247"/>
      <c r="M205" s="248"/>
    </row>
    <row r="206" spans="1:14" ht="18">
      <c r="A206" s="264" t="str">
        <f>'Ручные данные'!$I$5</f>
        <v>III квартал 2017 г.</v>
      </c>
      <c r="B206" s="265"/>
      <c r="C206" s="265"/>
      <c r="D206" s="266"/>
      <c r="E206" s="246">
        <f>'Автоматические данные'!$L$4</f>
        <v>2</v>
      </c>
      <c r="F206" s="247"/>
      <c r="G206" s="248"/>
      <c r="H206" s="246">
        <f>'Автоматические данные'!$L$5</f>
        <v>0</v>
      </c>
      <c r="I206" s="247"/>
      <c r="J206" s="248"/>
      <c r="K206" s="246">
        <f>'Автоматические данные'!$L$6</f>
        <v>0</v>
      </c>
      <c r="L206" s="247"/>
      <c r="M206" s="248"/>
    </row>
    <row r="207" spans="1:1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4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1:1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1:1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1:1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1:1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1:1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1:1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1:1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 spans="1:1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 spans="1:1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 spans="1:1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 spans="1:14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  <row r="226" spans="1:14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</row>
    <row r="227" spans="1:14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</row>
    <row r="228" spans="1:14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 spans="1:14" ht="21" customHeight="1"/>
    <row r="230" spans="1:14">
      <c r="A230" s="249" t="s">
        <v>22</v>
      </c>
      <c r="B230" s="249"/>
      <c r="C230" s="249"/>
      <c r="D230" s="249"/>
      <c r="E230" s="249"/>
      <c r="F230" s="249"/>
      <c r="G230" s="249"/>
      <c r="H230" s="249"/>
      <c r="I230" s="249"/>
      <c r="J230" s="249"/>
      <c r="K230" s="249"/>
      <c r="L230" s="249"/>
      <c r="M230" s="249"/>
      <c r="N230" s="249"/>
    </row>
    <row r="231" spans="1:14">
      <c r="A231" s="249"/>
      <c r="B231" s="249"/>
      <c r="C231" s="249"/>
      <c r="D231" s="249"/>
      <c r="E231" s="249"/>
      <c r="F231" s="249"/>
      <c r="G231" s="249"/>
      <c r="H231" s="249"/>
      <c r="I231" s="249"/>
      <c r="J231" s="249"/>
      <c r="K231" s="249"/>
      <c r="L231" s="249"/>
      <c r="M231" s="249"/>
      <c r="N231" s="249"/>
    </row>
    <row r="232" spans="1:14" ht="18.75" customHeight="1">
      <c r="A232" s="249"/>
      <c r="B232" s="249"/>
      <c r="C232" s="249"/>
      <c r="D232" s="249"/>
      <c r="E232" s="249"/>
      <c r="F232" s="249"/>
      <c r="G232" s="249"/>
      <c r="H232" s="249"/>
      <c r="I232" s="249"/>
      <c r="J232" s="249"/>
      <c r="K232" s="249"/>
      <c r="L232" s="249"/>
      <c r="M232" s="249"/>
      <c r="N232" s="249"/>
    </row>
    <row r="233" spans="1:14" ht="22.5" customHeight="1">
      <c r="A233" s="250" t="s">
        <v>0</v>
      </c>
      <c r="B233" s="253"/>
      <c r="C233" s="254"/>
      <c r="D233" s="254"/>
      <c r="E233" s="255"/>
      <c r="F233" s="250" t="s">
        <v>24</v>
      </c>
      <c r="G233" s="251"/>
      <c r="H233" s="250" t="s">
        <v>23</v>
      </c>
      <c r="I233" s="252"/>
      <c r="J233" s="250" t="s">
        <v>20</v>
      </c>
      <c r="K233" s="251"/>
      <c r="L233" s="250" t="s">
        <v>21</v>
      </c>
      <c r="M233" s="251"/>
    </row>
    <row r="234" spans="1:14" ht="18">
      <c r="A234" s="236" t="str">
        <f>'Ручные данные'!$I$3</f>
        <v>III квартал 2018 г.</v>
      </c>
      <c r="B234" s="237"/>
      <c r="C234" s="238"/>
      <c r="D234" s="238"/>
      <c r="E234" s="239"/>
      <c r="F234" s="225">
        <f>'Автоматические данные'!$H$11</f>
        <v>13</v>
      </c>
      <c r="G234" s="243"/>
      <c r="H234" s="244">
        <f>'Автоматические данные'!$H$12</f>
        <v>0</v>
      </c>
      <c r="I234" s="245"/>
      <c r="J234" s="244">
        <f>'Автоматические данные'!$H$13</f>
        <v>0</v>
      </c>
      <c r="K234" s="245"/>
      <c r="L234" s="244">
        <f>'Автоматические данные'!$H$14</f>
        <v>0</v>
      </c>
      <c r="M234" s="245"/>
    </row>
    <row r="235" spans="1:14" ht="18">
      <c r="A235" s="240"/>
      <c r="B235" s="241"/>
      <c r="C235" s="241"/>
      <c r="D235" s="241"/>
      <c r="E235" s="242"/>
      <c r="F235" s="227">
        <f>SUM(F234/'Автоматические данные'!H15*100)</f>
        <v>100</v>
      </c>
      <c r="G235" s="228"/>
      <c r="H235" s="227">
        <f>SUM(H234/'Автоматические данные'!H15*100)</f>
        <v>0</v>
      </c>
      <c r="I235" s="228"/>
      <c r="J235" s="227">
        <f>SUM(J234/'Автоматические данные'!H15*100)</f>
        <v>0</v>
      </c>
      <c r="K235" s="228"/>
      <c r="L235" s="227">
        <f>SUM(L234/'Автоматические данные'!H15*100)</f>
        <v>0</v>
      </c>
      <c r="M235" s="228"/>
    </row>
    <row r="236" spans="1:14" ht="18">
      <c r="A236" s="229" t="str">
        <f>'Ручные данные'!$I$4</f>
        <v>II квартал 2018 г.</v>
      </c>
      <c r="B236" s="230"/>
      <c r="C236" s="231"/>
      <c r="D236" s="231"/>
      <c r="E236" s="232"/>
      <c r="F236" s="225">
        <f>'Автоматические данные'!$J$11</f>
        <v>21</v>
      </c>
      <c r="G236" s="226"/>
      <c r="H236" s="225">
        <f>'Автоматические данные'!$J$12</f>
        <v>0</v>
      </c>
      <c r="I236" s="226"/>
      <c r="J236" s="225">
        <f>'Автоматические данные'!$J$13</f>
        <v>1</v>
      </c>
      <c r="K236" s="226"/>
      <c r="L236" s="225">
        <f>'Автоматические данные'!$J$14</f>
        <v>0</v>
      </c>
      <c r="M236" s="226"/>
    </row>
    <row r="237" spans="1:14" ht="18">
      <c r="A237" s="233"/>
      <c r="B237" s="234"/>
      <c r="C237" s="234"/>
      <c r="D237" s="234"/>
      <c r="E237" s="235"/>
      <c r="F237" s="227">
        <v>0</v>
      </c>
      <c r="G237" s="228"/>
      <c r="H237" s="227">
        <v>0</v>
      </c>
      <c r="I237" s="228"/>
      <c r="J237" s="227">
        <v>0</v>
      </c>
      <c r="K237" s="228"/>
      <c r="L237" s="227">
        <v>0</v>
      </c>
      <c r="M237" s="228"/>
    </row>
    <row r="238" spans="1:14" ht="18">
      <c r="A238" s="218" t="str">
        <f>'Ручные данные'!$I$5</f>
        <v>III квартал 2017 г.</v>
      </c>
      <c r="B238" s="219"/>
      <c r="C238" s="220"/>
      <c r="D238" s="220"/>
      <c r="E238" s="221"/>
      <c r="F238" s="225">
        <f>'Автоматические данные'!$L$11</f>
        <v>12</v>
      </c>
      <c r="G238" s="226"/>
      <c r="H238" s="225">
        <f>'Автоматические данные'!$L$12</f>
        <v>0</v>
      </c>
      <c r="I238" s="226"/>
      <c r="J238" s="225">
        <f>'Автоматические данные'!$L$13</f>
        <v>0</v>
      </c>
      <c r="K238" s="226"/>
      <c r="L238" s="225">
        <f>'Автоматические данные'!$L$14</f>
        <v>-10</v>
      </c>
      <c r="M238" s="226"/>
    </row>
    <row r="239" spans="1:14" ht="18">
      <c r="A239" s="222"/>
      <c r="B239" s="223"/>
      <c r="C239" s="223"/>
      <c r="D239" s="223"/>
      <c r="E239" s="224"/>
      <c r="F239" s="227">
        <v>0</v>
      </c>
      <c r="G239" s="228"/>
      <c r="H239" s="227">
        <v>0</v>
      </c>
      <c r="I239" s="228"/>
      <c r="J239" s="227">
        <v>0</v>
      </c>
      <c r="K239" s="228"/>
      <c r="L239" s="227">
        <v>0</v>
      </c>
      <c r="M239" s="228"/>
    </row>
    <row r="240" spans="1:14" ht="24.75" customHeight="1">
      <c r="A240" s="211" t="s">
        <v>26</v>
      </c>
      <c r="B240" s="211"/>
      <c r="C240" s="211"/>
      <c r="D240" s="211"/>
      <c r="E240" s="211"/>
      <c r="F240" s="211"/>
      <c r="G240" s="211"/>
      <c r="H240" s="211" t="s">
        <v>27</v>
      </c>
      <c r="I240" s="212"/>
      <c r="J240" s="212"/>
      <c r="K240" s="212"/>
      <c r="L240" s="212"/>
      <c r="M240" s="212"/>
    </row>
    <row r="241" spans="1:1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1:1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1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spans="1:1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1:1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 spans="1:1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1:1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 spans="1:1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1:1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1:1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1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1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1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1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1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1:1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spans="1:1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1:1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1:13" ht="48" customHeight="1">
      <c r="A260" s="215" t="s">
        <v>148</v>
      </c>
      <c r="B260" s="215"/>
      <c r="C260" s="215"/>
      <c r="D260" s="215"/>
      <c r="E260" s="215"/>
      <c r="F260" s="215"/>
      <c r="G260" s="7"/>
      <c r="H260" s="8"/>
      <c r="I260" s="8"/>
      <c r="J260" s="8"/>
      <c r="K260" s="8"/>
      <c r="L260" s="8"/>
      <c r="M260" s="8"/>
    </row>
    <row r="261" spans="1:1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70.5" customHeight="1">
      <c r="A262" s="213" t="str">
        <f>'Ручные данные'!$I$3</f>
        <v>III квартал 2018 г.</v>
      </c>
      <c r="B262" s="214"/>
      <c r="C262" s="213" t="str">
        <f>'Ручные данные'!$I$4</f>
        <v>II квартал 2018 г.</v>
      </c>
      <c r="D262" s="214"/>
      <c r="E262" s="213" t="str">
        <f>'Ручные данные'!$I$5</f>
        <v>III квартал 2017 г.</v>
      </c>
      <c r="F262" s="214"/>
      <c r="G262" s="3"/>
      <c r="H262" s="3"/>
      <c r="I262" s="3"/>
      <c r="J262" s="3"/>
      <c r="K262" s="3"/>
      <c r="L262" s="3"/>
      <c r="M262" s="3"/>
    </row>
    <row r="263" spans="1:13" ht="73.5" customHeight="1">
      <c r="A263" s="216">
        <f>'Автоматические данные'!$H$16</f>
        <v>0.20056868937618511</v>
      </c>
      <c r="B263" s="217"/>
      <c r="C263" s="216">
        <f>'Автоматические данные'!$J$16</f>
        <v>0.33942393586739011</v>
      </c>
      <c r="D263" s="217"/>
      <c r="E263" s="216">
        <f>'Автоматические данные'!$L$16</f>
        <v>3.056281422393374E-2</v>
      </c>
      <c r="F263" s="217"/>
      <c r="G263" s="3"/>
      <c r="H263" s="3"/>
      <c r="I263" s="3"/>
      <c r="J263" s="3"/>
      <c r="K263" s="3"/>
      <c r="L263" s="3"/>
      <c r="M263" s="3"/>
    </row>
    <row r="264" spans="1:13" ht="9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33.75" customHeight="1">
      <c r="A265" s="208" t="s">
        <v>29</v>
      </c>
      <c r="B265" s="208"/>
      <c r="C265" s="208"/>
      <c r="D265" s="208"/>
      <c r="E265" s="208"/>
      <c r="F265" s="208"/>
      <c r="G265" s="209" t="s">
        <v>30</v>
      </c>
      <c r="H265" s="209"/>
      <c r="I265" s="209"/>
      <c r="J265" s="209"/>
      <c r="K265" s="209"/>
      <c r="L265" s="209"/>
      <c r="M265" s="210"/>
    </row>
    <row r="266" spans="1:13">
      <c r="A266" s="4"/>
      <c r="B266" s="4"/>
      <c r="C266" s="4"/>
      <c r="D266" s="4"/>
      <c r="E266" s="4"/>
      <c r="F266" s="4"/>
      <c r="G266" s="9"/>
      <c r="H266" s="9"/>
      <c r="I266" s="9"/>
      <c r="J266" s="9"/>
      <c r="K266" s="9"/>
      <c r="L266" s="9"/>
      <c r="M266" s="9"/>
    </row>
    <row r="267" spans="1:13">
      <c r="G267" s="9"/>
      <c r="H267" s="9"/>
      <c r="I267" s="9"/>
      <c r="J267" s="9"/>
      <c r="K267" s="9"/>
      <c r="L267" s="9"/>
      <c r="M267" s="9"/>
    </row>
    <row r="268" spans="1:13">
      <c r="G268" s="9"/>
      <c r="H268" s="9"/>
      <c r="I268" s="9"/>
      <c r="J268" s="9"/>
      <c r="K268" s="9"/>
      <c r="L268" s="9"/>
      <c r="M268" s="9"/>
    </row>
    <row r="269" spans="1:13">
      <c r="G269" s="9"/>
      <c r="H269" s="9"/>
      <c r="I269" s="9"/>
      <c r="J269" s="9"/>
      <c r="K269" s="9"/>
      <c r="L269" s="9"/>
      <c r="M269" s="9"/>
    </row>
    <row r="270" spans="1:13">
      <c r="G270" s="9"/>
      <c r="H270" s="9"/>
      <c r="I270" s="9"/>
      <c r="J270" s="9"/>
      <c r="K270" s="9"/>
      <c r="L270" s="9"/>
      <c r="M270" s="9"/>
    </row>
    <row r="271" spans="1:13">
      <c r="G271" s="9"/>
      <c r="H271" s="9"/>
      <c r="I271" s="9"/>
      <c r="J271" s="9"/>
      <c r="K271" s="9"/>
      <c r="L271" s="9"/>
      <c r="M271" s="9"/>
    </row>
    <row r="272" spans="1:13">
      <c r="G272" s="9"/>
      <c r="H272" s="9"/>
      <c r="I272" s="9"/>
      <c r="J272" s="9"/>
      <c r="K272" s="9"/>
      <c r="L272" s="9"/>
      <c r="M272" s="9"/>
    </row>
    <row r="273" spans="1:14">
      <c r="G273" s="9"/>
      <c r="H273" s="9"/>
      <c r="I273" s="9"/>
      <c r="J273" s="9"/>
      <c r="K273" s="9"/>
      <c r="L273" s="9"/>
      <c r="M273" s="9"/>
    </row>
    <row r="274" spans="1:14">
      <c r="G274" s="9"/>
      <c r="H274" s="9"/>
      <c r="I274" s="9"/>
      <c r="J274" s="9"/>
      <c r="K274" s="9"/>
      <c r="L274" s="9"/>
      <c r="M274" s="9"/>
    </row>
    <row r="275" spans="1:14">
      <c r="G275" s="9"/>
      <c r="H275" s="9"/>
      <c r="I275" s="9"/>
      <c r="J275" s="9"/>
      <c r="K275" s="9"/>
      <c r="L275" s="9"/>
      <c r="M275" s="9"/>
    </row>
    <row r="276" spans="1:14">
      <c r="G276" s="9"/>
      <c r="H276" s="9"/>
      <c r="I276" s="9"/>
      <c r="J276" s="9"/>
      <c r="K276" s="9"/>
      <c r="L276" s="9"/>
      <c r="M276" s="9"/>
    </row>
    <row r="277" spans="1:14">
      <c r="G277" s="9"/>
      <c r="H277" s="9"/>
      <c r="I277" s="9"/>
      <c r="J277" s="9"/>
      <c r="K277" s="9"/>
      <c r="L277" s="9"/>
      <c r="M277" s="9"/>
    </row>
    <row r="278" spans="1:14">
      <c r="G278" s="9"/>
      <c r="H278" s="9"/>
      <c r="I278" s="9"/>
      <c r="J278" s="9"/>
      <c r="K278" s="9"/>
      <c r="L278" s="9"/>
      <c r="M278" s="9"/>
    </row>
    <row r="279" spans="1:14">
      <c r="G279" s="9"/>
      <c r="H279" s="9"/>
      <c r="I279" s="9"/>
      <c r="J279" s="9"/>
      <c r="K279" s="9"/>
      <c r="L279" s="9"/>
      <c r="M279" s="9"/>
    </row>
    <row r="280" spans="1:14">
      <c r="G280" s="9"/>
      <c r="H280" s="9"/>
      <c r="I280" s="9"/>
      <c r="J280" s="9"/>
      <c r="K280" s="9"/>
      <c r="L280" s="9"/>
      <c r="M280" s="9"/>
    </row>
    <row r="281" spans="1:14">
      <c r="G281" s="9"/>
      <c r="H281" s="9"/>
      <c r="I281" s="9"/>
      <c r="J281" s="9"/>
      <c r="K281" s="9"/>
      <c r="L281" s="9"/>
      <c r="M281" s="9"/>
    </row>
    <row r="282" spans="1:14" ht="55.5" customHeight="1">
      <c r="A282" s="116" t="s">
        <v>33</v>
      </c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</row>
    <row r="283" spans="1:14" ht="21">
      <c r="A283" s="287"/>
      <c r="B283" s="287"/>
      <c r="C283" s="287"/>
      <c r="D283" s="287"/>
      <c r="E283" s="287"/>
      <c r="F283" s="287"/>
      <c r="G283" s="287"/>
      <c r="H283" s="287"/>
      <c r="I283" s="287"/>
      <c r="J283" s="287"/>
      <c r="K283" s="287"/>
      <c r="L283" s="287"/>
      <c r="M283" s="287"/>
    </row>
    <row r="284" spans="1:14" ht="18.7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</row>
    <row r="285" spans="1:14" ht="46.5" customHeight="1">
      <c r="A285" s="290" t="s">
        <v>34</v>
      </c>
      <c r="B285" s="291"/>
      <c r="C285" s="291"/>
      <c r="D285" s="291"/>
      <c r="E285" s="291"/>
      <c r="F285" s="291"/>
      <c r="G285" s="292"/>
      <c r="H285" s="288" t="str">
        <f>'Ручные данные'!$I$3</f>
        <v>III квартал 2018 г.</v>
      </c>
      <c r="I285" s="289"/>
      <c r="J285" s="288" t="str">
        <f>'Ручные данные'!$I$4</f>
        <v>II квартал 2018 г.</v>
      </c>
      <c r="K285" s="289"/>
      <c r="L285" s="288" t="str">
        <f>'Ручные данные'!$I$5</f>
        <v>III квартал 2017 г.</v>
      </c>
      <c r="M285" s="289"/>
    </row>
    <row r="286" spans="1:14" ht="18">
      <c r="A286" s="293" t="s">
        <v>35</v>
      </c>
      <c r="B286" s="294"/>
      <c r="C286" s="294"/>
      <c r="D286" s="294"/>
      <c r="E286" s="294"/>
      <c r="F286" s="294"/>
      <c r="G286" s="295"/>
      <c r="H286" s="225">
        <f>'Автоматические данные'!$H$21</f>
        <v>0</v>
      </c>
      <c r="I286" s="226"/>
      <c r="J286" s="225">
        <f>'Автоматические данные'!$J$21</f>
        <v>1</v>
      </c>
      <c r="K286" s="226"/>
      <c r="L286" s="225">
        <f>'Автоматические данные'!$L$21</f>
        <v>0</v>
      </c>
      <c r="M286" s="226"/>
    </row>
    <row r="287" spans="1:14" ht="18">
      <c r="A287" s="296"/>
      <c r="B287" s="297"/>
      <c r="C287" s="297"/>
      <c r="D287" s="297"/>
      <c r="E287" s="297"/>
      <c r="F287" s="297"/>
      <c r="G287" s="298"/>
      <c r="H287" s="283">
        <f>'Автоматические данные'!$H$28</f>
        <v>0</v>
      </c>
      <c r="I287" s="284"/>
      <c r="J287" s="283">
        <f>'Автоматические данные'!$J$28</f>
        <v>4.5454545454545459</v>
      </c>
      <c r="K287" s="284"/>
      <c r="L287" s="283">
        <f>'Автоматические данные'!$L$28</f>
        <v>0</v>
      </c>
      <c r="M287" s="284"/>
    </row>
    <row r="288" spans="1:14" ht="18">
      <c r="A288" s="299"/>
      <c r="B288" s="300"/>
      <c r="C288" s="300"/>
      <c r="D288" s="300"/>
      <c r="E288" s="300"/>
      <c r="F288" s="300"/>
      <c r="G288" s="301"/>
      <c r="H288" s="285">
        <f>'Автоматические данные'!$H$34</f>
        <v>0</v>
      </c>
      <c r="I288" s="286"/>
      <c r="J288" s="285">
        <f>'Автоматические данные'!$J$34</f>
        <v>1.5428360721245008E-2</v>
      </c>
      <c r="K288" s="286"/>
      <c r="L288" s="285">
        <f>'Автоматические данные'!$L$34</f>
        <v>0</v>
      </c>
      <c r="M288" s="286"/>
    </row>
    <row r="289" spans="1:13" ht="18">
      <c r="A289" s="303" t="s">
        <v>36</v>
      </c>
      <c r="B289" s="304"/>
      <c r="C289" s="304"/>
      <c r="D289" s="304"/>
      <c r="E289" s="304"/>
      <c r="F289" s="305"/>
      <c r="G289" s="306"/>
      <c r="H289" s="225">
        <f>'Автоматические данные'!$H$22</f>
        <v>1</v>
      </c>
      <c r="I289" s="226"/>
      <c r="J289" s="225">
        <f>'Автоматические данные'!$J$22</f>
        <v>0</v>
      </c>
      <c r="K289" s="226"/>
      <c r="L289" s="225">
        <f>'Автоматические данные'!$L$22</f>
        <v>2</v>
      </c>
      <c r="M289" s="226"/>
    </row>
    <row r="290" spans="1:13" ht="18">
      <c r="A290" s="307"/>
      <c r="B290" s="308"/>
      <c r="C290" s="308"/>
      <c r="D290" s="308"/>
      <c r="E290" s="308"/>
      <c r="F290" s="309"/>
      <c r="G290" s="310"/>
      <c r="H290" s="283">
        <f>'Автоматические данные'!$H$29</f>
        <v>7.1428571428571423</v>
      </c>
      <c r="I290" s="284"/>
      <c r="J290" s="283">
        <f>'Автоматические данные'!$J$29</f>
        <v>0</v>
      </c>
      <c r="K290" s="284"/>
      <c r="L290" s="283">
        <f>'Автоматические данные'!$L$29</f>
        <v>15.384615384615385</v>
      </c>
      <c r="M290" s="284"/>
    </row>
    <row r="291" spans="1:13" ht="18">
      <c r="A291" s="311"/>
      <c r="B291" s="312"/>
      <c r="C291" s="312"/>
      <c r="D291" s="312"/>
      <c r="E291" s="312"/>
      <c r="F291" s="313"/>
      <c r="G291" s="314"/>
      <c r="H291" s="285">
        <f>'Автоматические данные'!$H$35</f>
        <v>1.5428360721245008E-2</v>
      </c>
      <c r="I291" s="286"/>
      <c r="J291" s="285">
        <f>'Автоматические данные'!$J$35</f>
        <v>0</v>
      </c>
      <c r="K291" s="286"/>
      <c r="L291" s="285">
        <f>'Автоматические данные'!$L$35</f>
        <v>3.0856721442490017E-2</v>
      </c>
      <c r="M291" s="286"/>
    </row>
    <row r="292" spans="1:13" ht="18">
      <c r="A292" s="315" t="s">
        <v>37</v>
      </c>
      <c r="B292" s="316"/>
      <c r="C292" s="316"/>
      <c r="D292" s="316"/>
      <c r="E292" s="316"/>
      <c r="F292" s="305"/>
      <c r="G292" s="306"/>
      <c r="H292" s="225">
        <f>'Автоматические данные'!$H$23</f>
        <v>0</v>
      </c>
      <c r="I292" s="226"/>
      <c r="J292" s="225">
        <f>'Автоматические данные'!$J$23</f>
        <v>0</v>
      </c>
      <c r="K292" s="226"/>
      <c r="L292" s="225">
        <f>'Автоматические данные'!$L$23</f>
        <v>0</v>
      </c>
      <c r="M292" s="226"/>
    </row>
    <row r="293" spans="1:13" ht="18">
      <c r="A293" s="317"/>
      <c r="B293" s="318"/>
      <c r="C293" s="318"/>
      <c r="D293" s="318"/>
      <c r="E293" s="318"/>
      <c r="F293" s="309"/>
      <c r="G293" s="310"/>
      <c r="H293" s="283">
        <f>'Автоматические данные'!$H$30</f>
        <v>0</v>
      </c>
      <c r="I293" s="284"/>
      <c r="J293" s="283">
        <f>'Автоматические данные'!$J$30</f>
        <v>0</v>
      </c>
      <c r="K293" s="284"/>
      <c r="L293" s="283">
        <f>'Автоматические данные'!$L$30</f>
        <v>0</v>
      </c>
      <c r="M293" s="284"/>
    </row>
    <row r="294" spans="1:13" ht="18">
      <c r="A294" s="319"/>
      <c r="B294" s="320"/>
      <c r="C294" s="320"/>
      <c r="D294" s="320"/>
      <c r="E294" s="320"/>
      <c r="F294" s="313"/>
      <c r="G294" s="314"/>
      <c r="H294" s="285">
        <f>'Автоматические данные'!$H$36</f>
        <v>0</v>
      </c>
      <c r="I294" s="286"/>
      <c r="J294" s="285">
        <f>'Автоматические данные'!$J$36</f>
        <v>0</v>
      </c>
      <c r="K294" s="286"/>
      <c r="L294" s="285">
        <f>'Автоматические данные'!$L$36</f>
        <v>0</v>
      </c>
      <c r="M294" s="286"/>
    </row>
    <row r="295" spans="1:13" ht="18">
      <c r="A295" s="321" t="s">
        <v>38</v>
      </c>
      <c r="B295" s="322"/>
      <c r="C295" s="322"/>
      <c r="D295" s="322"/>
      <c r="E295" s="322"/>
      <c r="F295" s="305"/>
      <c r="G295" s="306"/>
      <c r="H295" s="225">
        <f>'Автоматические данные'!$H$24</f>
        <v>1</v>
      </c>
      <c r="I295" s="226"/>
      <c r="J295" s="225">
        <f>'Автоматические данные'!$J$24</f>
        <v>1</v>
      </c>
      <c r="K295" s="226"/>
      <c r="L295" s="225">
        <f>'Автоматические данные'!$L$24</f>
        <v>2</v>
      </c>
      <c r="M295" s="226"/>
    </row>
    <row r="296" spans="1:13" ht="18">
      <c r="A296" s="323"/>
      <c r="B296" s="324"/>
      <c r="C296" s="324"/>
      <c r="D296" s="324"/>
      <c r="E296" s="324"/>
      <c r="F296" s="309"/>
      <c r="G296" s="310"/>
      <c r="H296" s="283">
        <f>'Автоматические данные'!$H$31</f>
        <v>7.1428571428571423</v>
      </c>
      <c r="I296" s="284"/>
      <c r="J296" s="283">
        <f>'Автоматические данные'!$J$31</f>
        <v>4.5454545454545459</v>
      </c>
      <c r="K296" s="284"/>
      <c r="L296" s="283">
        <f>'Автоматические данные'!$L$31</f>
        <v>15.384615384615385</v>
      </c>
      <c r="M296" s="284"/>
    </row>
    <row r="297" spans="1:13" ht="18">
      <c r="A297" s="325"/>
      <c r="B297" s="326"/>
      <c r="C297" s="326"/>
      <c r="D297" s="326"/>
      <c r="E297" s="326"/>
      <c r="F297" s="313"/>
      <c r="G297" s="314"/>
      <c r="H297" s="285">
        <f>'Автоматические данные'!$H$37</f>
        <v>1.5428360721245008E-2</v>
      </c>
      <c r="I297" s="286"/>
      <c r="J297" s="285">
        <f>'Автоматические данные'!$J$37</f>
        <v>1.5428360721245008E-2</v>
      </c>
      <c r="K297" s="286"/>
      <c r="L297" s="285">
        <f>'Автоматические данные'!$L$37</f>
        <v>3.0856721442490017E-2</v>
      </c>
      <c r="M297" s="286"/>
    </row>
    <row r="298" spans="1:13" ht="18">
      <c r="A298" s="330" t="s">
        <v>39</v>
      </c>
      <c r="B298" s="331"/>
      <c r="C298" s="331"/>
      <c r="D298" s="331"/>
      <c r="E298" s="331"/>
      <c r="F298" s="305"/>
      <c r="G298" s="306"/>
      <c r="H298" s="328">
        <f>'Автоматические данные'!$H$25</f>
        <v>12</v>
      </c>
      <c r="I298" s="226"/>
      <c r="J298" s="225">
        <f>'Автоматические данные'!$J$25</f>
        <v>20</v>
      </c>
      <c r="K298" s="226"/>
      <c r="L298" s="225">
        <f>'Автоматические данные'!$L$25</f>
        <v>9</v>
      </c>
      <c r="M298" s="226"/>
    </row>
    <row r="299" spans="1:13" ht="18">
      <c r="A299" s="332"/>
      <c r="B299" s="333"/>
      <c r="C299" s="333"/>
      <c r="D299" s="333"/>
      <c r="E299" s="333"/>
      <c r="F299" s="309"/>
      <c r="G299" s="310"/>
      <c r="H299" s="302">
        <f>'Автоматические данные'!$H$32</f>
        <v>85.714285714285708</v>
      </c>
      <c r="I299" s="284"/>
      <c r="J299" s="283">
        <f>'Автоматические данные'!$J$32</f>
        <v>90.909090909090907</v>
      </c>
      <c r="K299" s="284"/>
      <c r="L299" s="283">
        <f>'Автоматические данные'!$L$32</f>
        <v>69.230769230769226</v>
      </c>
      <c r="M299" s="284"/>
    </row>
    <row r="300" spans="1:13" ht="18">
      <c r="A300" s="334"/>
      <c r="B300" s="335"/>
      <c r="C300" s="335"/>
      <c r="D300" s="335"/>
      <c r="E300" s="335"/>
      <c r="F300" s="313"/>
      <c r="G300" s="314"/>
      <c r="H300" s="329">
        <f>'Автоматические данные'!$H$38</f>
        <v>0.18514032865494007</v>
      </c>
      <c r="I300" s="286"/>
      <c r="J300" s="285">
        <f>'Автоматические данные'!$J$38</f>
        <v>0.30856721442490015</v>
      </c>
      <c r="K300" s="286"/>
      <c r="L300" s="285">
        <f>'Автоматические данные'!$L$38</f>
        <v>0.13885524649120506</v>
      </c>
      <c r="M300" s="286"/>
    </row>
    <row r="302" spans="1:13" ht="18.75">
      <c r="A302" s="11">
        <v>9</v>
      </c>
      <c r="B302" s="327" t="s">
        <v>41</v>
      </c>
      <c r="C302" s="327"/>
      <c r="D302" s="327"/>
      <c r="E302" s="327"/>
      <c r="F302" s="327"/>
      <c r="G302" s="327"/>
      <c r="H302" s="327"/>
      <c r="I302" s="327"/>
      <c r="J302" s="327"/>
      <c r="K302" s="327"/>
      <c r="L302" s="327"/>
      <c r="M302" s="327"/>
    </row>
    <row r="303" spans="1:13" ht="18.75">
      <c r="A303" s="12">
        <v>100</v>
      </c>
      <c r="B303" s="327" t="s">
        <v>40</v>
      </c>
      <c r="C303" s="327"/>
      <c r="D303" s="327"/>
      <c r="E303" s="327"/>
      <c r="F303" s="327"/>
      <c r="G303" s="327"/>
      <c r="H303" s="327"/>
      <c r="I303" s="327"/>
      <c r="J303" s="327"/>
      <c r="K303" s="327"/>
      <c r="L303" s="327"/>
      <c r="M303" s="327"/>
    </row>
    <row r="304" spans="1:13" ht="18.75">
      <c r="A304" s="13">
        <v>100</v>
      </c>
      <c r="B304" s="327" t="s">
        <v>42</v>
      </c>
      <c r="C304" s="327"/>
      <c r="D304" s="327"/>
      <c r="E304" s="327"/>
      <c r="F304" s="327"/>
      <c r="G304" s="327"/>
      <c r="H304" s="327"/>
      <c r="I304" s="327"/>
      <c r="J304" s="327"/>
      <c r="K304" s="327"/>
      <c r="L304" s="327"/>
      <c r="M304" s="327"/>
    </row>
    <row r="306" spans="1:14" ht="37.5" customHeight="1">
      <c r="A306" s="116" t="s">
        <v>290</v>
      </c>
      <c r="B306" s="116"/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</row>
    <row r="307" spans="1:14" ht="15.75">
      <c r="A307" s="177" t="str">
        <f>'Ручные данные'!$I$3</f>
        <v>III квартал 2018 г.</v>
      </c>
      <c r="B307" s="177"/>
      <c r="C307" s="177"/>
      <c r="D307" s="177"/>
      <c r="E307" s="177"/>
      <c r="F307" s="177"/>
      <c r="G307" s="177"/>
      <c r="H307" s="177"/>
      <c r="I307" s="177"/>
      <c r="J307" s="177"/>
      <c r="K307" s="177"/>
      <c r="L307" s="177"/>
      <c r="M307" s="177"/>
    </row>
    <row r="308" spans="1:14" ht="18.75">
      <c r="A308" s="180" t="s">
        <v>73</v>
      </c>
      <c r="B308" s="181"/>
      <c r="C308" s="178" t="s">
        <v>74</v>
      </c>
      <c r="D308" s="182"/>
      <c r="E308" s="182"/>
      <c r="F308" s="182"/>
      <c r="G308" s="183"/>
      <c r="H308" s="178" t="s">
        <v>75</v>
      </c>
      <c r="I308" s="179"/>
      <c r="J308" s="178" t="s">
        <v>46</v>
      </c>
      <c r="K308" s="179"/>
      <c r="L308" s="178" t="s">
        <v>47</v>
      </c>
      <c r="M308" s="179"/>
    </row>
    <row r="309" spans="1:14">
      <c r="A309" s="190" t="s">
        <v>77</v>
      </c>
      <c r="B309" s="191"/>
      <c r="C309" s="184" t="s">
        <v>48</v>
      </c>
      <c r="D309" s="185"/>
      <c r="E309" s="185"/>
      <c r="F309" s="185"/>
      <c r="G309" s="186"/>
      <c r="H309" s="173">
        <f>'Автоматические данные'!$H$41</f>
        <v>0</v>
      </c>
      <c r="I309" s="174"/>
      <c r="J309" s="175" t="e">
        <f>'Автоматические данные'!$J$41</f>
        <v>#DIV/0!</v>
      </c>
      <c r="K309" s="176"/>
      <c r="L309" s="175">
        <f>'Автоматические данные'!$L$41</f>
        <v>0</v>
      </c>
      <c r="M309" s="176"/>
    </row>
    <row r="310" spans="1:14">
      <c r="A310" s="192"/>
      <c r="B310" s="193"/>
      <c r="C310" s="184" t="s">
        <v>49</v>
      </c>
      <c r="D310" s="185"/>
      <c r="E310" s="185"/>
      <c r="F310" s="185"/>
      <c r="G310" s="186"/>
      <c r="H310" s="173">
        <f>'Автоматические данные'!$H$42</f>
        <v>0</v>
      </c>
      <c r="I310" s="174"/>
      <c r="J310" s="175" t="e">
        <f>'Автоматические данные'!$J$42</f>
        <v>#DIV/0!</v>
      </c>
      <c r="K310" s="176"/>
      <c r="L310" s="175">
        <f>'Автоматические данные'!$L$42</f>
        <v>0</v>
      </c>
      <c r="M310" s="176"/>
    </row>
    <row r="311" spans="1:14">
      <c r="A311" s="192"/>
      <c r="B311" s="193"/>
      <c r="C311" s="187" t="s">
        <v>50</v>
      </c>
      <c r="D311" s="188"/>
      <c r="E311" s="188"/>
      <c r="F311" s="188"/>
      <c r="G311" s="189"/>
      <c r="H311" s="173">
        <f>'Автоматические данные'!$H$43</f>
        <v>0</v>
      </c>
      <c r="I311" s="174"/>
      <c r="J311" s="175" t="e">
        <f>'Автоматические данные'!$J$43</f>
        <v>#DIV/0!</v>
      </c>
      <c r="K311" s="176"/>
      <c r="L311" s="175">
        <f>'Автоматические данные'!$L$43</f>
        <v>0</v>
      </c>
      <c r="M311" s="176"/>
    </row>
    <row r="312" spans="1:14">
      <c r="A312" s="192"/>
      <c r="B312" s="193"/>
      <c r="C312" s="184" t="s">
        <v>51</v>
      </c>
      <c r="D312" s="185"/>
      <c r="E312" s="185"/>
      <c r="F312" s="185"/>
      <c r="G312" s="186"/>
      <c r="H312" s="173">
        <f>'Автоматические данные'!$H$44</f>
        <v>0</v>
      </c>
      <c r="I312" s="174"/>
      <c r="J312" s="175" t="e">
        <f>'Автоматические данные'!$J$44</f>
        <v>#DIV/0!</v>
      </c>
      <c r="K312" s="176"/>
      <c r="L312" s="175">
        <f>'Автоматические данные'!$L$44</f>
        <v>0</v>
      </c>
      <c r="M312" s="176"/>
    </row>
    <row r="313" spans="1:14">
      <c r="A313" s="194"/>
      <c r="B313" s="195"/>
      <c r="C313" s="184" t="s">
        <v>52</v>
      </c>
      <c r="D313" s="185"/>
      <c r="E313" s="185"/>
      <c r="F313" s="185"/>
      <c r="G313" s="186"/>
      <c r="H313" s="173">
        <f>'Автоматические данные'!$H$45</f>
        <v>0</v>
      </c>
      <c r="I313" s="174"/>
      <c r="J313" s="175" t="e">
        <f>'Автоматические данные'!$J$45</f>
        <v>#DIV/0!</v>
      </c>
      <c r="K313" s="176"/>
      <c r="L313" s="175">
        <f>'Автоматические данные'!$L$45</f>
        <v>0</v>
      </c>
      <c r="M313" s="176"/>
    </row>
    <row r="314" spans="1:14" ht="21" customHeight="1">
      <c r="A314" s="157" t="s">
        <v>76</v>
      </c>
      <c r="B314" s="158"/>
      <c r="C314" s="163" t="s">
        <v>53</v>
      </c>
      <c r="D314" s="164"/>
      <c r="E314" s="164"/>
      <c r="F314" s="164"/>
      <c r="G314" s="165"/>
      <c r="H314" s="166">
        <f>'Автоматические данные'!$H$47</f>
        <v>0</v>
      </c>
      <c r="I314" s="167"/>
      <c r="J314" s="168">
        <f>'Автоматические данные'!$J$47</f>
        <v>0</v>
      </c>
      <c r="K314" s="169"/>
      <c r="L314" s="168">
        <f>'Автоматические данные'!$L$47</f>
        <v>0</v>
      </c>
      <c r="M314" s="169"/>
    </row>
    <row r="315" spans="1:14">
      <c r="A315" s="159"/>
      <c r="B315" s="160"/>
      <c r="C315" s="170" t="s">
        <v>54</v>
      </c>
      <c r="D315" s="171"/>
      <c r="E315" s="171"/>
      <c r="F315" s="171"/>
      <c r="G315" s="172"/>
      <c r="H315" s="166">
        <f>'Автоматические данные'!$H$48</f>
        <v>0</v>
      </c>
      <c r="I315" s="167"/>
      <c r="J315" s="168">
        <f>'Автоматические данные'!$J$48</f>
        <v>0</v>
      </c>
      <c r="K315" s="169"/>
      <c r="L315" s="168">
        <f>'Автоматические данные'!$L$48</f>
        <v>0</v>
      </c>
      <c r="M315" s="169"/>
    </row>
    <row r="316" spans="1:14">
      <c r="A316" s="159"/>
      <c r="B316" s="160"/>
      <c r="C316" s="163" t="s">
        <v>55</v>
      </c>
      <c r="D316" s="164"/>
      <c r="E316" s="164"/>
      <c r="F316" s="164"/>
      <c r="G316" s="165"/>
      <c r="H316" s="166">
        <f>'Автоматические данные'!$H$49</f>
        <v>0</v>
      </c>
      <c r="I316" s="167"/>
      <c r="J316" s="168">
        <f>'Автоматические данные'!$J$49</f>
        <v>0</v>
      </c>
      <c r="K316" s="169"/>
      <c r="L316" s="168">
        <f>'Автоматические данные'!$L$49</f>
        <v>0</v>
      </c>
      <c r="M316" s="169"/>
    </row>
    <row r="317" spans="1:14">
      <c r="A317" s="159"/>
      <c r="B317" s="160"/>
      <c r="C317" s="170" t="s">
        <v>56</v>
      </c>
      <c r="D317" s="171"/>
      <c r="E317" s="171"/>
      <c r="F317" s="171"/>
      <c r="G317" s="172"/>
      <c r="H317" s="166">
        <f>'Автоматические данные'!$H$50</f>
        <v>1</v>
      </c>
      <c r="I317" s="167"/>
      <c r="J317" s="168">
        <f>'Автоматические данные'!$J$50</f>
        <v>100</v>
      </c>
      <c r="K317" s="169"/>
      <c r="L317" s="168">
        <f>'Автоматические данные'!$L$50</f>
        <v>1.5428360721245008E-2</v>
      </c>
      <c r="M317" s="169"/>
    </row>
    <row r="318" spans="1:14" ht="29.25" customHeight="1">
      <c r="A318" s="161"/>
      <c r="B318" s="162"/>
      <c r="C318" s="170" t="s">
        <v>57</v>
      </c>
      <c r="D318" s="171"/>
      <c r="E318" s="171"/>
      <c r="F318" s="171"/>
      <c r="G318" s="172"/>
      <c r="H318" s="166">
        <f>'Автоматические данные'!$H$51</f>
        <v>0</v>
      </c>
      <c r="I318" s="167"/>
      <c r="J318" s="168">
        <f>'Автоматические данные'!$J$51</f>
        <v>0</v>
      </c>
      <c r="K318" s="169"/>
      <c r="L318" s="168">
        <f>'Автоматические данные'!$L$51</f>
        <v>0</v>
      </c>
      <c r="M318" s="169"/>
    </row>
    <row r="319" spans="1:14">
      <c r="A319" s="202" t="s">
        <v>78</v>
      </c>
      <c r="B319" s="203"/>
      <c r="C319" s="131" t="s">
        <v>58</v>
      </c>
      <c r="D319" s="132"/>
      <c r="E319" s="132"/>
      <c r="F319" s="132"/>
      <c r="G319" s="133"/>
      <c r="H319" s="134">
        <f>'Автоматические данные'!H53</f>
        <v>0</v>
      </c>
      <c r="I319" s="135"/>
      <c r="J319" s="136">
        <v>0</v>
      </c>
      <c r="K319" s="137"/>
      <c r="L319" s="136">
        <f>'Автоматические данные'!L53</f>
        <v>0</v>
      </c>
      <c r="M319" s="137"/>
    </row>
    <row r="320" spans="1:14">
      <c r="A320" s="204"/>
      <c r="B320" s="205"/>
      <c r="C320" s="131" t="s">
        <v>59</v>
      </c>
      <c r="D320" s="132"/>
      <c r="E320" s="132"/>
      <c r="F320" s="132"/>
      <c r="G320" s="133"/>
      <c r="H320" s="134">
        <f>'Автоматические данные'!H54</f>
        <v>0</v>
      </c>
      <c r="I320" s="135"/>
      <c r="J320" s="136">
        <v>0</v>
      </c>
      <c r="K320" s="137"/>
      <c r="L320" s="136">
        <f>'Автоматические данные'!L54</f>
        <v>0</v>
      </c>
      <c r="M320" s="137"/>
    </row>
    <row r="321" spans="1:14">
      <c r="A321" s="204"/>
      <c r="B321" s="205"/>
      <c r="C321" s="154" t="s">
        <v>60</v>
      </c>
      <c r="D321" s="155"/>
      <c r="E321" s="155"/>
      <c r="F321" s="155"/>
      <c r="G321" s="156"/>
      <c r="H321" s="134">
        <f>'Автоматические данные'!H55</f>
        <v>0</v>
      </c>
      <c r="I321" s="135"/>
      <c r="J321" s="136">
        <v>0</v>
      </c>
      <c r="K321" s="137"/>
      <c r="L321" s="136">
        <f>'Автоматические данные'!L55</f>
        <v>0</v>
      </c>
      <c r="M321" s="137"/>
    </row>
    <row r="322" spans="1:14">
      <c r="A322" s="204"/>
      <c r="B322" s="205"/>
      <c r="C322" s="131" t="s">
        <v>61</v>
      </c>
      <c r="D322" s="132"/>
      <c r="E322" s="132"/>
      <c r="F322" s="132"/>
      <c r="G322" s="133"/>
      <c r="H322" s="134">
        <f>'Автоматические данные'!H56</f>
        <v>0</v>
      </c>
      <c r="I322" s="135"/>
      <c r="J322" s="136">
        <v>0</v>
      </c>
      <c r="K322" s="137"/>
      <c r="L322" s="136">
        <f>'Автоматические данные'!L56</f>
        <v>0</v>
      </c>
      <c r="M322" s="137"/>
    </row>
    <row r="323" spans="1:14">
      <c r="A323" s="206"/>
      <c r="B323" s="207"/>
      <c r="C323" s="131" t="s">
        <v>62</v>
      </c>
      <c r="D323" s="132"/>
      <c r="E323" s="132"/>
      <c r="F323" s="132"/>
      <c r="G323" s="133"/>
      <c r="H323" s="134">
        <f>'Автоматические данные'!H57</f>
        <v>0</v>
      </c>
      <c r="I323" s="135"/>
      <c r="J323" s="136">
        <v>0</v>
      </c>
      <c r="K323" s="137"/>
      <c r="L323" s="136">
        <f>'Автоматические данные'!L57</f>
        <v>0</v>
      </c>
      <c r="M323" s="137"/>
    </row>
    <row r="324" spans="1:14">
      <c r="A324" s="138" t="s">
        <v>79</v>
      </c>
      <c r="B324" s="139"/>
      <c r="C324" s="144" t="s">
        <v>63</v>
      </c>
      <c r="D324" s="145"/>
      <c r="E324" s="145"/>
      <c r="F324" s="145"/>
      <c r="G324" s="146"/>
      <c r="H324" s="147">
        <f>'Автоматические данные'!H59</f>
        <v>1</v>
      </c>
      <c r="I324" s="148"/>
      <c r="J324" s="149">
        <f>'Автоматические данные'!J59</f>
        <v>100</v>
      </c>
      <c r="K324" s="150"/>
      <c r="L324" s="149">
        <f>'Автоматические данные'!L59</f>
        <v>0</v>
      </c>
      <c r="M324" s="150"/>
    </row>
    <row r="325" spans="1:14">
      <c r="A325" s="140"/>
      <c r="B325" s="141"/>
      <c r="C325" s="144" t="s">
        <v>64</v>
      </c>
      <c r="D325" s="145"/>
      <c r="E325" s="145"/>
      <c r="F325" s="145"/>
      <c r="G325" s="146"/>
      <c r="H325" s="147">
        <f>'Автоматические данные'!H60</f>
        <v>0</v>
      </c>
      <c r="I325" s="148"/>
      <c r="J325" s="149">
        <f>'Автоматические данные'!J60</f>
        <v>0</v>
      </c>
      <c r="K325" s="150"/>
      <c r="L325" s="149">
        <f>'Автоматические данные'!L60</f>
        <v>0</v>
      </c>
      <c r="M325" s="150"/>
    </row>
    <row r="326" spans="1:14">
      <c r="A326" s="140"/>
      <c r="B326" s="141"/>
      <c r="C326" s="151" t="s">
        <v>65</v>
      </c>
      <c r="D326" s="152"/>
      <c r="E326" s="152"/>
      <c r="F326" s="152"/>
      <c r="G326" s="153"/>
      <c r="H326" s="147">
        <f>'Автоматические данные'!H61</f>
        <v>0</v>
      </c>
      <c r="I326" s="148"/>
      <c r="J326" s="149">
        <f>'Автоматические данные'!J61</f>
        <v>0</v>
      </c>
      <c r="K326" s="150"/>
      <c r="L326" s="149">
        <f>'Автоматические данные'!L61</f>
        <v>0</v>
      </c>
      <c r="M326" s="150"/>
    </row>
    <row r="327" spans="1:14">
      <c r="A327" s="140"/>
      <c r="B327" s="141"/>
      <c r="C327" s="144" t="s">
        <v>66</v>
      </c>
      <c r="D327" s="145"/>
      <c r="E327" s="145"/>
      <c r="F327" s="145"/>
      <c r="G327" s="146"/>
      <c r="H327" s="147">
        <f>'Автоматические данные'!H62</f>
        <v>0</v>
      </c>
      <c r="I327" s="148"/>
      <c r="J327" s="149">
        <f>'Автоматические данные'!J62</f>
        <v>0</v>
      </c>
      <c r="K327" s="150"/>
      <c r="L327" s="149">
        <f>'Автоматические данные'!L62</f>
        <v>0</v>
      </c>
      <c r="M327" s="150"/>
    </row>
    <row r="328" spans="1:14" ht="27" customHeight="1">
      <c r="A328" s="142"/>
      <c r="B328" s="143"/>
      <c r="C328" s="144" t="s">
        <v>67</v>
      </c>
      <c r="D328" s="145"/>
      <c r="E328" s="145"/>
      <c r="F328" s="145"/>
      <c r="G328" s="146"/>
      <c r="H328" s="147">
        <f>'Автоматические данные'!H63</f>
        <v>0</v>
      </c>
      <c r="I328" s="148"/>
      <c r="J328" s="149">
        <f>'Автоматические данные'!J63</f>
        <v>0</v>
      </c>
      <c r="K328" s="150"/>
      <c r="L328" s="149">
        <f>'Автоматические данные'!L63</f>
        <v>0</v>
      </c>
      <c r="M328" s="150"/>
    </row>
    <row r="329" spans="1:14" ht="15.75" customHeight="1">
      <c r="A329" s="196" t="s">
        <v>80</v>
      </c>
      <c r="B329" s="197"/>
      <c r="C329" s="126" t="s">
        <v>68</v>
      </c>
      <c r="D329" s="127"/>
      <c r="E329" s="127"/>
      <c r="F329" s="127"/>
      <c r="G329" s="128"/>
      <c r="H329" s="129">
        <f>'Автоматические данные'!H65</f>
        <v>1</v>
      </c>
      <c r="I329" s="130"/>
      <c r="J329" s="124">
        <f>'Автоматические данные'!$J$65</f>
        <v>8.3333333333333321</v>
      </c>
      <c r="K329" s="125"/>
      <c r="L329" s="124">
        <f>'Автоматические данные'!L65</f>
        <v>1.5428360721245008E-2</v>
      </c>
      <c r="M329" s="125"/>
    </row>
    <row r="330" spans="1:14" ht="15.75" customHeight="1">
      <c r="A330" s="198"/>
      <c r="B330" s="199"/>
      <c r="C330" s="126" t="s">
        <v>69</v>
      </c>
      <c r="D330" s="127"/>
      <c r="E330" s="127"/>
      <c r="F330" s="127"/>
      <c r="G330" s="128"/>
      <c r="H330" s="129">
        <f>'Автоматические данные'!H66</f>
        <v>6</v>
      </c>
      <c r="I330" s="130"/>
      <c r="J330" s="124">
        <f>'Автоматические данные'!$J$66</f>
        <v>50</v>
      </c>
      <c r="K330" s="125"/>
      <c r="L330" s="124">
        <f>'Автоматические данные'!L66</f>
        <v>9.2570164327470034E-2</v>
      </c>
      <c r="M330" s="125"/>
    </row>
    <row r="331" spans="1:14" ht="15.75" customHeight="1">
      <c r="A331" s="198"/>
      <c r="B331" s="199"/>
      <c r="C331" s="126" t="s">
        <v>70</v>
      </c>
      <c r="D331" s="127"/>
      <c r="E331" s="127"/>
      <c r="F331" s="127"/>
      <c r="G331" s="128"/>
      <c r="H331" s="129">
        <f>'Автоматические данные'!H67</f>
        <v>0</v>
      </c>
      <c r="I331" s="130"/>
      <c r="J331" s="124">
        <f>'Автоматические данные'!$J$67</f>
        <v>0</v>
      </c>
      <c r="K331" s="125"/>
      <c r="L331" s="124">
        <f>'Автоматические данные'!L67</f>
        <v>0</v>
      </c>
      <c r="M331" s="125"/>
    </row>
    <row r="332" spans="1:14" ht="15.75" customHeight="1">
      <c r="A332" s="198"/>
      <c r="B332" s="199"/>
      <c r="C332" s="126" t="s">
        <v>71</v>
      </c>
      <c r="D332" s="127"/>
      <c r="E332" s="127"/>
      <c r="F332" s="127"/>
      <c r="G332" s="128"/>
      <c r="H332" s="129">
        <f>'Автоматические данные'!H68</f>
        <v>5</v>
      </c>
      <c r="I332" s="130"/>
      <c r="J332" s="124">
        <f>'Автоматические данные'!$J$68</f>
        <v>41.666666666666671</v>
      </c>
      <c r="K332" s="125"/>
      <c r="L332" s="124">
        <f>'Автоматические данные'!L68</f>
        <v>7.7141803606225037E-2</v>
      </c>
      <c r="M332" s="125"/>
    </row>
    <row r="333" spans="1:14" ht="26.25" customHeight="1">
      <c r="A333" s="200"/>
      <c r="B333" s="201"/>
      <c r="C333" s="126" t="s">
        <v>72</v>
      </c>
      <c r="D333" s="127"/>
      <c r="E333" s="127"/>
      <c r="F333" s="127"/>
      <c r="G333" s="128"/>
      <c r="H333" s="129">
        <f>'Автоматические данные'!H69</f>
        <v>0</v>
      </c>
      <c r="I333" s="130"/>
      <c r="J333" s="124">
        <f>'Автоматические данные'!$J$69</f>
        <v>0</v>
      </c>
      <c r="K333" s="125"/>
      <c r="L333" s="124">
        <f>'Автоматические данные'!L69</f>
        <v>0</v>
      </c>
      <c r="M333" s="125"/>
    </row>
    <row r="334" spans="1:14" ht="39.75" customHeight="1">
      <c r="A334" s="116" t="s">
        <v>117</v>
      </c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</row>
    <row r="335" spans="1:14" ht="29.25" customHeight="1">
      <c r="A335" s="117" t="str">
        <f>'Ручные данные'!$I$3</f>
        <v>III квартал 2018 г.</v>
      </c>
      <c r="B335" s="123"/>
      <c r="C335" s="123"/>
      <c r="D335" s="123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</row>
    <row r="336" spans="1:14" ht="108" customHeight="1">
      <c r="A336" s="118" t="s">
        <v>118</v>
      </c>
      <c r="B336" s="119"/>
      <c r="C336" s="119"/>
      <c r="D336" s="120"/>
      <c r="E336" s="118" t="s">
        <v>119</v>
      </c>
      <c r="F336" s="121"/>
      <c r="G336" s="121"/>
      <c r="H336" s="121"/>
      <c r="I336" s="121"/>
      <c r="J336" s="122"/>
      <c r="K336" s="25" t="s">
        <v>75</v>
      </c>
      <c r="L336" s="41" t="s">
        <v>46</v>
      </c>
      <c r="M336" s="26" t="s">
        <v>47</v>
      </c>
      <c r="N336" s="26" t="s">
        <v>120</v>
      </c>
    </row>
    <row r="337" spans="1:14" ht="15.75">
      <c r="A337" s="83" t="s">
        <v>121</v>
      </c>
      <c r="B337" s="84"/>
      <c r="C337" s="84"/>
      <c r="D337" s="85"/>
      <c r="E337" s="92" t="s">
        <v>35</v>
      </c>
      <c r="F337" s="93"/>
      <c r="G337" s="93"/>
      <c r="H337" s="93"/>
      <c r="I337" s="93"/>
      <c r="J337" s="94"/>
      <c r="K337" s="27">
        <f>'Автоматические данные'!$H$91</f>
        <v>0</v>
      </c>
      <c r="L337" s="28">
        <v>0</v>
      </c>
      <c r="M337" s="29">
        <f>SUM(K337/A341*10000)</f>
        <v>0</v>
      </c>
      <c r="N337" s="29" t="e">
        <f>SUM(M337-'[1]Обработка данных'!#REF!)</f>
        <v>#REF!</v>
      </c>
    </row>
    <row r="338" spans="1:14" ht="15.75">
      <c r="A338" s="86"/>
      <c r="B338" s="87"/>
      <c r="C338" s="87"/>
      <c r="D338" s="88"/>
      <c r="E338" s="95" t="s">
        <v>36</v>
      </c>
      <c r="F338" s="96"/>
      <c r="G338" s="96"/>
      <c r="H338" s="96"/>
      <c r="I338" s="96"/>
      <c r="J338" s="97"/>
      <c r="K338" s="27">
        <f>'Автоматические данные'!$I$91</f>
        <v>0</v>
      </c>
      <c r="L338" s="28">
        <v>0</v>
      </c>
      <c r="M338" s="29">
        <f>SUM(K338/A341*10000)</f>
        <v>0</v>
      </c>
      <c r="N338" s="29" t="e">
        <f>SUM(M338-'[1]Обработка данных'!#REF!)</f>
        <v>#REF!</v>
      </c>
    </row>
    <row r="339" spans="1:14" ht="15.75" customHeight="1">
      <c r="A339" s="86"/>
      <c r="B339" s="87"/>
      <c r="C339" s="87"/>
      <c r="D339" s="88"/>
      <c r="E339" s="98" t="s">
        <v>37</v>
      </c>
      <c r="F339" s="99"/>
      <c r="G339" s="99"/>
      <c r="H339" s="99"/>
      <c r="I339" s="99"/>
      <c r="J339" s="100"/>
      <c r="K339" s="27">
        <f>'Автоматические данные'!$J$91</f>
        <v>0</v>
      </c>
      <c r="L339" s="28">
        <v>0</v>
      </c>
      <c r="M339" s="29">
        <f>SUM(K339/A341*10000)</f>
        <v>0</v>
      </c>
      <c r="N339" s="29" t="e">
        <f>SUM(M339-'[1]Обработка данных'!#REF!)</f>
        <v>#REF!</v>
      </c>
    </row>
    <row r="340" spans="1:14" ht="15.75">
      <c r="A340" s="89"/>
      <c r="B340" s="90"/>
      <c r="C340" s="90"/>
      <c r="D340" s="91"/>
      <c r="E340" s="101" t="s">
        <v>38</v>
      </c>
      <c r="F340" s="102"/>
      <c r="G340" s="102"/>
      <c r="H340" s="102"/>
      <c r="I340" s="102"/>
      <c r="J340" s="103"/>
      <c r="K340" s="27">
        <f>'Автоматические данные'!$K$91</f>
        <v>0</v>
      </c>
      <c r="L340" s="28">
        <v>0</v>
      </c>
      <c r="M340" s="29">
        <f>SUM(K340/A341*10000)</f>
        <v>0</v>
      </c>
      <c r="N340" s="29" t="e">
        <f>SUM(M340-'[1]Обработка данных'!#REF!)</f>
        <v>#REF!</v>
      </c>
    </row>
    <row r="341" spans="1:14" ht="15.75">
      <c r="A341" s="77">
        <v>6424</v>
      </c>
      <c r="B341" s="78"/>
      <c r="C341" s="78"/>
      <c r="D341" s="79"/>
      <c r="E341" s="80" t="s">
        <v>39</v>
      </c>
      <c r="F341" s="81"/>
      <c r="G341" s="81"/>
      <c r="H341" s="81"/>
      <c r="I341" s="81"/>
      <c r="J341" s="82"/>
      <c r="K341" s="27">
        <f>'Автоматические данные'!$L$91</f>
        <v>0</v>
      </c>
      <c r="L341" s="28">
        <v>0</v>
      </c>
      <c r="M341" s="29">
        <f>SUM(K341/A341*10000)</f>
        <v>0</v>
      </c>
      <c r="N341" s="29" t="e">
        <f>SUM(M341-'[1]Обработка данных'!#REF!)</f>
        <v>#REF!</v>
      </c>
    </row>
    <row r="342" spans="1:14" ht="15.75">
      <c r="A342" s="107" t="s">
        <v>122</v>
      </c>
      <c r="B342" s="108"/>
      <c r="C342" s="108"/>
      <c r="D342" s="109"/>
      <c r="E342" s="92" t="s">
        <v>35</v>
      </c>
      <c r="F342" s="93"/>
      <c r="G342" s="93"/>
      <c r="H342" s="93"/>
      <c r="I342" s="93"/>
      <c r="J342" s="94"/>
      <c r="K342" s="30">
        <f>'Автоматические данные'!$H$92</f>
        <v>0</v>
      </c>
      <c r="L342" s="31">
        <v>0</v>
      </c>
      <c r="M342" s="32">
        <f>SUM(K342/A346*10000)</f>
        <v>0</v>
      </c>
      <c r="N342" s="32" t="e">
        <f>SUM(M342-'[1]Обработка данных'!#REF!)</f>
        <v>#REF!</v>
      </c>
    </row>
    <row r="343" spans="1:14" ht="15.75">
      <c r="A343" s="110"/>
      <c r="B343" s="111"/>
      <c r="C343" s="111"/>
      <c r="D343" s="112"/>
      <c r="E343" s="95" t="s">
        <v>36</v>
      </c>
      <c r="F343" s="96"/>
      <c r="G343" s="96"/>
      <c r="H343" s="96"/>
      <c r="I343" s="96"/>
      <c r="J343" s="97"/>
      <c r="K343" s="30">
        <f>'Автоматические данные'!$I$92</f>
        <v>0</v>
      </c>
      <c r="L343" s="31">
        <v>0</v>
      </c>
      <c r="M343" s="32">
        <f>SUM(K343/A346*10000)</f>
        <v>0</v>
      </c>
      <c r="N343" s="32" t="e">
        <f>SUM(M343-'[1]Обработка данных'!#REF!)</f>
        <v>#REF!</v>
      </c>
    </row>
    <row r="344" spans="1:14" ht="15.75">
      <c r="A344" s="110"/>
      <c r="B344" s="111"/>
      <c r="C344" s="111"/>
      <c r="D344" s="112"/>
      <c r="E344" s="98" t="s">
        <v>37</v>
      </c>
      <c r="F344" s="99"/>
      <c r="G344" s="99"/>
      <c r="H344" s="99"/>
      <c r="I344" s="99"/>
      <c r="J344" s="100"/>
      <c r="K344" s="30">
        <f>'Автоматические данные'!$J$92</f>
        <v>0</v>
      </c>
      <c r="L344" s="31">
        <v>0</v>
      </c>
      <c r="M344" s="32">
        <f>SUM(K344/A346*10000)</f>
        <v>0</v>
      </c>
      <c r="N344" s="32" t="e">
        <f>SUM(L344-'[1]Обработка данных'!#REF!)</f>
        <v>#REF!</v>
      </c>
    </row>
    <row r="345" spans="1:14" ht="15.75">
      <c r="A345" s="113"/>
      <c r="B345" s="114"/>
      <c r="C345" s="114"/>
      <c r="D345" s="115"/>
      <c r="E345" s="101" t="s">
        <v>38</v>
      </c>
      <c r="F345" s="102"/>
      <c r="G345" s="102"/>
      <c r="H345" s="102"/>
      <c r="I345" s="102"/>
      <c r="J345" s="103"/>
      <c r="K345" s="30">
        <f>'Автоматические данные'!$K$92</f>
        <v>0</v>
      </c>
      <c r="L345" s="31">
        <v>0</v>
      </c>
      <c r="M345" s="32">
        <f>SUM(K345/A346*10000)</f>
        <v>0</v>
      </c>
      <c r="N345" s="32" t="e">
        <f>SUM(M345-'[1]Обработка данных'!#REF!)</f>
        <v>#REF!</v>
      </c>
    </row>
    <row r="346" spans="1:14" ht="15.75">
      <c r="A346" s="77">
        <v>11049</v>
      </c>
      <c r="B346" s="78"/>
      <c r="C346" s="78"/>
      <c r="D346" s="79"/>
      <c r="E346" s="80" t="s">
        <v>39</v>
      </c>
      <c r="F346" s="81"/>
      <c r="G346" s="81"/>
      <c r="H346" s="81"/>
      <c r="I346" s="81"/>
      <c r="J346" s="82"/>
      <c r="K346" s="30">
        <f>'Автоматические данные'!$L$92</f>
        <v>0</v>
      </c>
      <c r="L346" s="31">
        <v>0</v>
      </c>
      <c r="M346" s="32">
        <f>SUM(K346/A351*10000)</f>
        <v>0</v>
      </c>
      <c r="N346" s="33" t="e">
        <f>SUM(M346-'[1]Обработка данных'!#REF!)</f>
        <v>#REF!</v>
      </c>
    </row>
    <row r="347" spans="1:14" ht="15.75">
      <c r="A347" s="83" t="s">
        <v>123</v>
      </c>
      <c r="B347" s="84"/>
      <c r="C347" s="84"/>
      <c r="D347" s="85"/>
      <c r="E347" s="92" t="s">
        <v>35</v>
      </c>
      <c r="F347" s="93"/>
      <c r="G347" s="93"/>
      <c r="H347" s="93"/>
      <c r="I347" s="93"/>
      <c r="J347" s="94"/>
      <c r="K347" s="34">
        <f>'Автоматические данные'!$H$93</f>
        <v>0</v>
      </c>
      <c r="L347" s="35">
        <v>0</v>
      </c>
      <c r="M347" s="36">
        <f>SUM(K347/A351*10000)</f>
        <v>0</v>
      </c>
      <c r="N347" s="36" t="e">
        <f>SUM(M347-'[1]Обработка данных'!#REF!)</f>
        <v>#REF!</v>
      </c>
    </row>
    <row r="348" spans="1:14" ht="15.75">
      <c r="A348" s="86"/>
      <c r="B348" s="87"/>
      <c r="C348" s="87"/>
      <c r="D348" s="88"/>
      <c r="E348" s="95" t="s">
        <v>36</v>
      </c>
      <c r="F348" s="96"/>
      <c r="G348" s="96"/>
      <c r="H348" s="96"/>
      <c r="I348" s="96"/>
      <c r="J348" s="97"/>
      <c r="K348" s="34">
        <f>'Автоматические данные'!$I$93</f>
        <v>0</v>
      </c>
      <c r="L348" s="35">
        <v>0</v>
      </c>
      <c r="M348" s="36">
        <f>SUM(K348/A351*10000)</f>
        <v>0</v>
      </c>
      <c r="N348" s="36" t="e">
        <f>SUM(M348-'[1]Обработка данных'!#REF!)</f>
        <v>#REF!</v>
      </c>
    </row>
    <row r="349" spans="1:14" ht="15.75">
      <c r="A349" s="86"/>
      <c r="B349" s="87"/>
      <c r="C349" s="87"/>
      <c r="D349" s="88"/>
      <c r="E349" s="98" t="s">
        <v>37</v>
      </c>
      <c r="F349" s="99"/>
      <c r="G349" s="99"/>
      <c r="H349" s="99"/>
      <c r="I349" s="99"/>
      <c r="J349" s="100"/>
      <c r="K349" s="34">
        <f>'Автоматические данные'!$J$93</f>
        <v>0</v>
      </c>
      <c r="L349" s="35">
        <v>0</v>
      </c>
      <c r="M349" s="36">
        <f>SUM(K349/A351*10000)</f>
        <v>0</v>
      </c>
      <c r="N349" s="29" t="e">
        <f>SUM(M349-'[1]Обработка данных'!#REF!)</f>
        <v>#REF!</v>
      </c>
    </row>
    <row r="350" spans="1:14" ht="15.75">
      <c r="A350" s="89"/>
      <c r="B350" s="90"/>
      <c r="C350" s="90"/>
      <c r="D350" s="91"/>
      <c r="E350" s="101" t="s">
        <v>38</v>
      </c>
      <c r="F350" s="102"/>
      <c r="G350" s="102"/>
      <c r="H350" s="102"/>
      <c r="I350" s="102"/>
      <c r="J350" s="103"/>
      <c r="K350" s="34">
        <f>'Автоматические данные'!$K$93</f>
        <v>0</v>
      </c>
      <c r="L350" s="35">
        <v>0</v>
      </c>
      <c r="M350" s="36">
        <f>SUM(K350/A351*10000)</f>
        <v>0</v>
      </c>
      <c r="N350" s="36" t="e">
        <f>SUM(M350-'[1]Обработка данных'!#REF!)</f>
        <v>#REF!</v>
      </c>
    </row>
    <row r="351" spans="1:14" ht="15.75">
      <c r="A351" s="77">
        <v>8934</v>
      </c>
      <c r="B351" s="78"/>
      <c r="C351" s="78"/>
      <c r="D351" s="79"/>
      <c r="E351" s="80" t="s">
        <v>39</v>
      </c>
      <c r="F351" s="81"/>
      <c r="G351" s="81"/>
      <c r="H351" s="81"/>
      <c r="I351" s="81"/>
      <c r="J351" s="82"/>
      <c r="K351" s="34">
        <f>'Автоматические данные'!$L$93</f>
        <v>0</v>
      </c>
      <c r="L351" s="35">
        <v>0</v>
      </c>
      <c r="M351" s="36">
        <f>SUM(K351/A351*10000)</f>
        <v>0</v>
      </c>
      <c r="N351" s="29" t="e">
        <f>SUM(M351-'[1]Обработка данных'!#REF!)</f>
        <v>#REF!</v>
      </c>
    </row>
    <row r="352" spans="1:14" ht="15.75">
      <c r="A352" s="107" t="s">
        <v>124</v>
      </c>
      <c r="B352" s="108"/>
      <c r="C352" s="108"/>
      <c r="D352" s="109"/>
      <c r="E352" s="92" t="s">
        <v>35</v>
      </c>
      <c r="F352" s="93"/>
      <c r="G352" s="93"/>
      <c r="H352" s="93"/>
      <c r="I352" s="93"/>
      <c r="J352" s="94"/>
      <c r="K352" s="30">
        <f>'Автоматические данные'!$H$94</f>
        <v>0</v>
      </c>
      <c r="L352" s="31">
        <v>0</v>
      </c>
      <c r="M352" s="32">
        <f>SUM(K352/A356*10000)</f>
        <v>0</v>
      </c>
      <c r="N352" s="33" t="e">
        <f>SUM(M352-'[1]Обработка данных'!#REF!)</f>
        <v>#REF!</v>
      </c>
    </row>
    <row r="353" spans="1:14" ht="15.75">
      <c r="A353" s="110"/>
      <c r="B353" s="111"/>
      <c r="C353" s="111"/>
      <c r="D353" s="112"/>
      <c r="E353" s="95" t="s">
        <v>36</v>
      </c>
      <c r="F353" s="96"/>
      <c r="G353" s="96"/>
      <c r="H353" s="96"/>
      <c r="I353" s="96"/>
      <c r="J353" s="97"/>
      <c r="K353" s="30">
        <f>'Автоматические данные'!$I$94</f>
        <v>0</v>
      </c>
      <c r="L353" s="31">
        <v>0</v>
      </c>
      <c r="M353" s="32">
        <f>SUM(K353/A356*10000)</f>
        <v>0</v>
      </c>
      <c r="N353" s="32" t="e">
        <f>SUM(M353-'[1]Обработка данных'!#REF!)</f>
        <v>#REF!</v>
      </c>
    </row>
    <row r="354" spans="1:14" ht="15.75">
      <c r="A354" s="110"/>
      <c r="B354" s="111"/>
      <c r="C354" s="111"/>
      <c r="D354" s="112"/>
      <c r="E354" s="98" t="s">
        <v>37</v>
      </c>
      <c r="F354" s="99"/>
      <c r="G354" s="99"/>
      <c r="H354" s="99"/>
      <c r="I354" s="99"/>
      <c r="J354" s="100"/>
      <c r="K354" s="30">
        <f>'Автоматические данные'!$J$94</f>
        <v>0</v>
      </c>
      <c r="L354" s="31">
        <v>0</v>
      </c>
      <c r="M354" s="32">
        <f>SUM(K354/A356*10000)</f>
        <v>0</v>
      </c>
      <c r="N354" s="32" t="e">
        <f>SUM(M354-'[1]Обработка данных'!#REF!)</f>
        <v>#REF!</v>
      </c>
    </row>
    <row r="355" spans="1:14" ht="15.75">
      <c r="A355" s="113"/>
      <c r="B355" s="114"/>
      <c r="C355" s="114"/>
      <c r="D355" s="115"/>
      <c r="E355" s="101" t="s">
        <v>38</v>
      </c>
      <c r="F355" s="102"/>
      <c r="G355" s="102"/>
      <c r="H355" s="102"/>
      <c r="I355" s="102"/>
      <c r="J355" s="103"/>
      <c r="K355" s="30">
        <f>'Автоматические данные'!$K$94</f>
        <v>0</v>
      </c>
      <c r="L355" s="31">
        <v>0</v>
      </c>
      <c r="M355" s="32">
        <f>SUM(K355/A356*10000)</f>
        <v>0</v>
      </c>
      <c r="N355" s="32" t="e">
        <f>SUM(M355-'[1]Обработка данных'!#REF!)</f>
        <v>#REF!</v>
      </c>
    </row>
    <row r="356" spans="1:14" ht="15.75">
      <c r="A356" s="77">
        <v>8006</v>
      </c>
      <c r="B356" s="78"/>
      <c r="C356" s="78"/>
      <c r="D356" s="79"/>
      <c r="E356" s="80" t="s">
        <v>39</v>
      </c>
      <c r="F356" s="81"/>
      <c r="G356" s="81"/>
      <c r="H356" s="81"/>
      <c r="I356" s="81"/>
      <c r="J356" s="82"/>
      <c r="K356" s="30">
        <f>'Автоматические данные'!$L$94</f>
        <v>0</v>
      </c>
      <c r="L356" s="31">
        <v>0</v>
      </c>
      <c r="M356" s="32">
        <f>SUM(K356/A356*10000)</f>
        <v>0</v>
      </c>
      <c r="N356" s="33" t="e">
        <f>SUM(M356-'[1]Обработка данных'!#REF!)</f>
        <v>#REF!</v>
      </c>
    </row>
    <row r="357" spans="1:14" ht="48" customHeight="1">
      <c r="A357" s="116" t="s">
        <v>117</v>
      </c>
      <c r="B357" s="116"/>
      <c r="C357" s="116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116"/>
    </row>
    <row r="358" spans="1:14" ht="18">
      <c r="A358" s="117" t="str">
        <f>'Ручные данные'!$I$3</f>
        <v>III квартал 2018 г.</v>
      </c>
      <c r="B358" s="117"/>
      <c r="C358" s="117"/>
      <c r="D358" s="117"/>
      <c r="E358" s="117"/>
      <c r="F358" s="117"/>
      <c r="G358" s="117"/>
      <c r="H358" s="117"/>
      <c r="I358" s="117"/>
      <c r="J358" s="117"/>
      <c r="K358" s="117"/>
      <c r="L358" s="117"/>
      <c r="M358" s="117"/>
      <c r="N358" s="117"/>
    </row>
    <row r="359" spans="1:14" ht="93.75" customHeight="1">
      <c r="A359" s="118" t="s">
        <v>118</v>
      </c>
      <c r="B359" s="119"/>
      <c r="C359" s="119"/>
      <c r="D359" s="120"/>
      <c r="E359" s="118" t="s">
        <v>119</v>
      </c>
      <c r="F359" s="121"/>
      <c r="G359" s="121"/>
      <c r="H359" s="121"/>
      <c r="I359" s="121"/>
      <c r="J359" s="122"/>
      <c r="K359" s="26" t="s">
        <v>75</v>
      </c>
      <c r="L359" s="40" t="s">
        <v>46</v>
      </c>
      <c r="M359" s="26" t="s">
        <v>47</v>
      </c>
      <c r="N359" s="26" t="s">
        <v>120</v>
      </c>
    </row>
    <row r="360" spans="1:14" ht="15.75">
      <c r="A360" s="83" t="s">
        <v>125</v>
      </c>
      <c r="B360" s="84"/>
      <c r="C360" s="84"/>
      <c r="D360" s="85"/>
      <c r="E360" s="92" t="s">
        <v>35</v>
      </c>
      <c r="F360" s="93"/>
      <c r="G360" s="93"/>
      <c r="H360" s="93"/>
      <c r="I360" s="93"/>
      <c r="J360" s="94"/>
      <c r="K360" s="37">
        <f>'Автоматические данные'!$H$95</f>
        <v>0</v>
      </c>
      <c r="L360" s="35">
        <v>0</v>
      </c>
      <c r="M360" s="36">
        <f>SUM(K360/A364*10000)</f>
        <v>0</v>
      </c>
      <c r="N360" s="36" t="e">
        <f>SUM(M360-'[1]Обработка данных'!#REF!)</f>
        <v>#REF!</v>
      </c>
    </row>
    <row r="361" spans="1:14" ht="15.75">
      <c r="A361" s="86"/>
      <c r="B361" s="87"/>
      <c r="C361" s="87"/>
      <c r="D361" s="88"/>
      <c r="E361" s="95" t="s">
        <v>36</v>
      </c>
      <c r="F361" s="96"/>
      <c r="G361" s="96"/>
      <c r="H361" s="96"/>
      <c r="I361" s="96"/>
      <c r="J361" s="97"/>
      <c r="K361" s="37">
        <f>'Автоматические данные'!$I$95</f>
        <v>0</v>
      </c>
      <c r="L361" s="35">
        <v>0</v>
      </c>
      <c r="M361" s="36">
        <f>SUM(K361/A364*10000)</f>
        <v>0</v>
      </c>
      <c r="N361" s="36" t="e">
        <f>SUM(M361-'[1]Обработка данных'!#REF!)</f>
        <v>#REF!</v>
      </c>
    </row>
    <row r="362" spans="1:14" ht="15.75">
      <c r="A362" s="86"/>
      <c r="B362" s="87"/>
      <c r="C362" s="87"/>
      <c r="D362" s="88"/>
      <c r="E362" s="98" t="s">
        <v>37</v>
      </c>
      <c r="F362" s="99"/>
      <c r="G362" s="99"/>
      <c r="H362" s="99"/>
      <c r="I362" s="99"/>
      <c r="J362" s="100"/>
      <c r="K362" s="37">
        <f>'Автоматические данные'!$J$95</f>
        <v>0</v>
      </c>
      <c r="L362" s="35">
        <v>0</v>
      </c>
      <c r="M362" s="36">
        <f>SUM(K362/A364*10000)</f>
        <v>0</v>
      </c>
      <c r="N362" s="36" t="e">
        <f>SUM(M362-'[1]Обработка данных'!#REF!)</f>
        <v>#REF!</v>
      </c>
    </row>
    <row r="363" spans="1:14" ht="15.75">
      <c r="A363" s="89"/>
      <c r="B363" s="90"/>
      <c r="C363" s="90"/>
      <c r="D363" s="91"/>
      <c r="E363" s="101" t="s">
        <v>38</v>
      </c>
      <c r="F363" s="102"/>
      <c r="G363" s="102"/>
      <c r="H363" s="102"/>
      <c r="I363" s="102"/>
      <c r="J363" s="103"/>
      <c r="K363" s="37">
        <f>'Автоматические данные'!$K$95</f>
        <v>0</v>
      </c>
      <c r="L363" s="35">
        <v>0</v>
      </c>
      <c r="M363" s="36">
        <f>SUM(K363/A364*10000)</f>
        <v>0</v>
      </c>
      <c r="N363" s="36" t="e">
        <f>SUM(M363-'[1]Обработка данных'!#REF!)</f>
        <v>#REF!</v>
      </c>
    </row>
    <row r="364" spans="1:14" ht="15.75">
      <c r="A364" s="77">
        <v>7681</v>
      </c>
      <c r="B364" s="78"/>
      <c r="C364" s="78"/>
      <c r="D364" s="79"/>
      <c r="E364" s="80" t="s">
        <v>39</v>
      </c>
      <c r="F364" s="81"/>
      <c r="G364" s="81"/>
      <c r="H364" s="81"/>
      <c r="I364" s="81"/>
      <c r="J364" s="82"/>
      <c r="K364" s="37">
        <f>'Автоматические данные'!$L$95</f>
        <v>0</v>
      </c>
      <c r="L364" s="35">
        <v>0</v>
      </c>
      <c r="M364" s="36">
        <f>SUM(K364/A364*10000)</f>
        <v>0</v>
      </c>
      <c r="N364" s="29" t="e">
        <f>SUM(M364-'[1]Обработка данных'!#REF!)</f>
        <v>#REF!</v>
      </c>
    </row>
    <row r="365" spans="1:14" ht="15.75">
      <c r="A365" s="107" t="s">
        <v>126</v>
      </c>
      <c r="B365" s="108"/>
      <c r="C365" s="108"/>
      <c r="D365" s="109"/>
      <c r="E365" s="92" t="s">
        <v>35</v>
      </c>
      <c r="F365" s="93"/>
      <c r="G365" s="93"/>
      <c r="H365" s="93"/>
      <c r="I365" s="93"/>
      <c r="J365" s="94"/>
      <c r="K365" s="38">
        <f>'Автоматические данные'!$H$96</f>
        <v>0</v>
      </c>
      <c r="L365" s="31">
        <v>0</v>
      </c>
      <c r="M365" s="32">
        <f>SUM(K365/A369*10000)</f>
        <v>0</v>
      </c>
      <c r="N365" s="32" t="e">
        <f>SUM(M365-'[1]Обработка данных'!#REF!)</f>
        <v>#REF!</v>
      </c>
    </row>
    <row r="366" spans="1:14" ht="15.75">
      <c r="A366" s="110"/>
      <c r="B366" s="111"/>
      <c r="C366" s="111"/>
      <c r="D366" s="112"/>
      <c r="E366" s="95" t="s">
        <v>36</v>
      </c>
      <c r="F366" s="96"/>
      <c r="G366" s="96"/>
      <c r="H366" s="96"/>
      <c r="I366" s="96"/>
      <c r="J366" s="97"/>
      <c r="K366" s="39">
        <f>'Автоматические данные'!$I$96</f>
        <v>0</v>
      </c>
      <c r="L366" s="31">
        <v>0</v>
      </c>
      <c r="M366" s="32">
        <f>SUM(K366/A369*10000)</f>
        <v>0</v>
      </c>
      <c r="N366" s="32" t="e">
        <f>SUM(M366-'[1]Обработка данных'!#REF!)</f>
        <v>#REF!</v>
      </c>
    </row>
    <row r="367" spans="1:14" ht="15.75">
      <c r="A367" s="110"/>
      <c r="B367" s="111"/>
      <c r="C367" s="111"/>
      <c r="D367" s="112"/>
      <c r="E367" s="98" t="s">
        <v>37</v>
      </c>
      <c r="F367" s="99"/>
      <c r="G367" s="99"/>
      <c r="H367" s="99"/>
      <c r="I367" s="99"/>
      <c r="J367" s="100"/>
      <c r="K367" s="39">
        <f>'Автоматические данные'!$J$96</f>
        <v>0</v>
      </c>
      <c r="L367" s="31">
        <v>0</v>
      </c>
      <c r="M367" s="32">
        <f>SUM(K367/A369*10000)</f>
        <v>0</v>
      </c>
      <c r="N367" s="33" t="e">
        <f>SUM(M367-'[1]Обработка данных'!#REF!)</f>
        <v>#REF!</v>
      </c>
    </row>
    <row r="368" spans="1:14" ht="15.75">
      <c r="A368" s="113"/>
      <c r="B368" s="114"/>
      <c r="C368" s="114"/>
      <c r="D368" s="115"/>
      <c r="E368" s="101" t="s">
        <v>38</v>
      </c>
      <c r="F368" s="102"/>
      <c r="G368" s="102"/>
      <c r="H368" s="102"/>
      <c r="I368" s="102"/>
      <c r="J368" s="103"/>
      <c r="K368" s="39">
        <f>'Автоматические данные'!$K$96</f>
        <v>0</v>
      </c>
      <c r="L368" s="31">
        <v>0</v>
      </c>
      <c r="M368" s="32">
        <f>SUM(K368/A369*10000)</f>
        <v>0</v>
      </c>
      <c r="N368" s="32" t="e">
        <f>SUM(M368-'[1]Обработка данных'!#REF!)</f>
        <v>#REF!</v>
      </c>
    </row>
    <row r="369" spans="1:14" ht="15.75">
      <c r="A369" s="104">
        <v>5849</v>
      </c>
      <c r="B369" s="105"/>
      <c r="C369" s="105"/>
      <c r="D369" s="106"/>
      <c r="E369" s="80" t="s">
        <v>39</v>
      </c>
      <c r="F369" s="81"/>
      <c r="G369" s="81"/>
      <c r="H369" s="81"/>
      <c r="I369" s="81"/>
      <c r="J369" s="82"/>
      <c r="K369" s="39">
        <f>'Автоматические данные'!$L$96</f>
        <v>0</v>
      </c>
      <c r="L369" s="31">
        <v>0</v>
      </c>
      <c r="M369" s="32">
        <f>SUM(K369/A369*10000)</f>
        <v>0</v>
      </c>
      <c r="N369" s="33" t="e">
        <f>SUM(M369-'[1]Обработка данных'!#REF!)</f>
        <v>#REF!</v>
      </c>
    </row>
    <row r="370" spans="1:14" ht="15.75">
      <c r="A370" s="83" t="s">
        <v>127</v>
      </c>
      <c r="B370" s="84"/>
      <c r="C370" s="84"/>
      <c r="D370" s="85"/>
      <c r="E370" s="92" t="s">
        <v>35</v>
      </c>
      <c r="F370" s="93"/>
      <c r="G370" s="93"/>
      <c r="H370" s="93"/>
      <c r="I370" s="93"/>
      <c r="J370" s="94"/>
      <c r="K370" s="37">
        <f>'Автоматические данные'!$H$97</f>
        <v>0</v>
      </c>
      <c r="L370" s="35">
        <v>0</v>
      </c>
      <c r="M370" s="36">
        <f>SUM(K370/A374*10000)</f>
        <v>0</v>
      </c>
      <c r="N370" s="29" t="e">
        <f>SUM(M370-'[1]Обработка данных'!#REF!)</f>
        <v>#REF!</v>
      </c>
    </row>
    <row r="371" spans="1:14" ht="15.75">
      <c r="A371" s="86"/>
      <c r="B371" s="87"/>
      <c r="C371" s="87"/>
      <c r="D371" s="88"/>
      <c r="E371" s="95" t="s">
        <v>36</v>
      </c>
      <c r="F371" s="96"/>
      <c r="G371" s="96"/>
      <c r="H371" s="96"/>
      <c r="I371" s="96"/>
      <c r="J371" s="97"/>
      <c r="K371" s="37">
        <f>'Автоматические данные'!$I$97</f>
        <v>0</v>
      </c>
      <c r="L371" s="35">
        <v>0</v>
      </c>
      <c r="M371" s="36">
        <f>SUM(K371/A374*10000)</f>
        <v>0</v>
      </c>
      <c r="N371" s="36" t="e">
        <f>SUM(M371-'[1]Обработка данных'!#REF!)</f>
        <v>#REF!</v>
      </c>
    </row>
    <row r="372" spans="1:14" ht="15.75">
      <c r="A372" s="86"/>
      <c r="B372" s="87"/>
      <c r="C372" s="87"/>
      <c r="D372" s="88"/>
      <c r="E372" s="98" t="s">
        <v>37</v>
      </c>
      <c r="F372" s="99"/>
      <c r="G372" s="99"/>
      <c r="H372" s="99"/>
      <c r="I372" s="99"/>
      <c r="J372" s="100"/>
      <c r="K372" s="37">
        <f>'Автоматические данные'!$J$97</f>
        <v>0</v>
      </c>
      <c r="L372" s="35">
        <v>0</v>
      </c>
      <c r="M372" s="36">
        <f>SUM(K372/A374*10000)</f>
        <v>0</v>
      </c>
      <c r="N372" s="36" t="e">
        <f>SUM(M372-'[1]Обработка данных'!#REF!)</f>
        <v>#REF!</v>
      </c>
    </row>
    <row r="373" spans="1:14" ht="15.75">
      <c r="A373" s="89"/>
      <c r="B373" s="90"/>
      <c r="C373" s="90"/>
      <c r="D373" s="91"/>
      <c r="E373" s="101" t="s">
        <v>38</v>
      </c>
      <c r="F373" s="102"/>
      <c r="G373" s="102"/>
      <c r="H373" s="102"/>
      <c r="I373" s="102"/>
      <c r="J373" s="103"/>
      <c r="K373" s="34">
        <f>'Автоматические данные'!$K$97</f>
        <v>0</v>
      </c>
      <c r="L373" s="35">
        <v>0</v>
      </c>
      <c r="M373" s="36">
        <f>SUM(K373/A379*1000)</f>
        <v>0</v>
      </c>
      <c r="N373" s="36" t="e">
        <f>SUM(M373-'[1]Обработка данных'!#REF!)</f>
        <v>#REF!</v>
      </c>
    </row>
    <row r="374" spans="1:14" ht="15.75">
      <c r="A374" s="104">
        <v>47114</v>
      </c>
      <c r="B374" s="105"/>
      <c r="C374" s="105"/>
      <c r="D374" s="106"/>
      <c r="E374" s="80" t="s">
        <v>39</v>
      </c>
      <c r="F374" s="81"/>
      <c r="G374" s="81"/>
      <c r="H374" s="81"/>
      <c r="I374" s="81"/>
      <c r="J374" s="82"/>
      <c r="K374" s="34">
        <f>'Автоматические данные'!$L$97</f>
        <v>0</v>
      </c>
      <c r="L374" s="35">
        <v>0</v>
      </c>
      <c r="M374" s="29">
        <f>SUM(K374/A379*10000)</f>
        <v>0</v>
      </c>
      <c r="N374" s="29" t="e">
        <f>SUM(M374-'[1]Обработка данных'!#REF!)</f>
        <v>#REF!</v>
      </c>
    </row>
    <row r="375" spans="1:14" ht="15.75">
      <c r="A375" s="107" t="s">
        <v>128</v>
      </c>
      <c r="B375" s="108"/>
      <c r="C375" s="108"/>
      <c r="D375" s="109"/>
      <c r="E375" s="92" t="s">
        <v>35</v>
      </c>
      <c r="F375" s="93"/>
      <c r="G375" s="93"/>
      <c r="H375" s="93"/>
      <c r="I375" s="93"/>
      <c r="J375" s="94"/>
      <c r="K375" s="39">
        <f>'Автоматические данные'!$H$98</f>
        <v>0</v>
      </c>
      <c r="L375" s="31">
        <v>0</v>
      </c>
      <c r="M375" s="32">
        <f>SUM(K375/A379*10000)</f>
        <v>0</v>
      </c>
      <c r="N375" s="32" t="e">
        <f>SUM(K375-'[1]Обработка данных'!#REF!)</f>
        <v>#REF!</v>
      </c>
    </row>
    <row r="376" spans="1:14" ht="15.75">
      <c r="A376" s="110"/>
      <c r="B376" s="111"/>
      <c r="C376" s="111"/>
      <c r="D376" s="112"/>
      <c r="E376" s="95" t="s">
        <v>36</v>
      </c>
      <c r="F376" s="96"/>
      <c r="G376" s="96"/>
      <c r="H376" s="96"/>
      <c r="I376" s="96"/>
      <c r="J376" s="97"/>
      <c r="K376" s="39">
        <f>'Автоматические данные'!$I$98</f>
        <v>0</v>
      </c>
      <c r="L376" s="31">
        <v>0</v>
      </c>
      <c r="M376" s="32">
        <f>SUM(K376/A379*10000)</f>
        <v>0</v>
      </c>
      <c r="N376" s="32" t="e">
        <f>SUM(M376-'[1]Обработка данных'!#REF!)</f>
        <v>#REF!</v>
      </c>
    </row>
    <row r="377" spans="1:14" ht="15.75">
      <c r="A377" s="110"/>
      <c r="B377" s="111"/>
      <c r="C377" s="111"/>
      <c r="D377" s="112"/>
      <c r="E377" s="98" t="s">
        <v>37</v>
      </c>
      <c r="F377" s="99"/>
      <c r="G377" s="99"/>
      <c r="H377" s="99"/>
      <c r="I377" s="99"/>
      <c r="J377" s="100"/>
      <c r="K377" s="39">
        <f>'Автоматические данные'!$J$98</f>
        <v>0</v>
      </c>
      <c r="L377" s="31">
        <v>0</v>
      </c>
      <c r="M377" s="32">
        <f>SUM(K377/A379*10000)</f>
        <v>0</v>
      </c>
      <c r="N377" s="32" t="e">
        <f>SUM(M377-'[1]Обработка данных'!#REF!)</f>
        <v>#REF!</v>
      </c>
    </row>
    <row r="378" spans="1:14" ht="15.75">
      <c r="A378" s="113"/>
      <c r="B378" s="114"/>
      <c r="C378" s="114"/>
      <c r="D378" s="115"/>
      <c r="E378" s="101" t="s">
        <v>38</v>
      </c>
      <c r="F378" s="102"/>
      <c r="G378" s="102"/>
      <c r="H378" s="102"/>
      <c r="I378" s="102"/>
      <c r="J378" s="103"/>
      <c r="K378" s="39">
        <f>'Автоматические данные'!$K$98</f>
        <v>0</v>
      </c>
      <c r="L378" s="31">
        <v>0</v>
      </c>
      <c r="M378" s="32">
        <f>SUM(K378/A379*10000)</f>
        <v>0</v>
      </c>
      <c r="N378" s="32" t="e">
        <f>SUM(M378-'[1]Обработка данных'!#REF!)</f>
        <v>#REF!</v>
      </c>
    </row>
    <row r="379" spans="1:14" ht="15.75">
      <c r="A379" s="77">
        <v>18212</v>
      </c>
      <c r="B379" s="78"/>
      <c r="C379" s="78"/>
      <c r="D379" s="79"/>
      <c r="E379" s="80" t="s">
        <v>39</v>
      </c>
      <c r="F379" s="81"/>
      <c r="G379" s="81"/>
      <c r="H379" s="81"/>
      <c r="I379" s="81"/>
      <c r="J379" s="82"/>
      <c r="K379" s="39">
        <f>'Автоматические данные'!$L$98</f>
        <v>0</v>
      </c>
      <c r="L379" s="31">
        <v>0</v>
      </c>
      <c r="M379" s="32">
        <f>SUM(K379/A379*10000)</f>
        <v>0</v>
      </c>
      <c r="N379" s="33" t="e">
        <f>SUM(M379-'[1]Обработка данных'!#REF!)</f>
        <v>#REF!</v>
      </c>
    </row>
    <row r="380" spans="1:14" ht="45.75" customHeight="1">
      <c r="A380" s="116" t="s">
        <v>117</v>
      </c>
      <c r="B380" s="116"/>
      <c r="C380" s="116"/>
      <c r="D380" s="116"/>
      <c r="E380" s="116"/>
      <c r="F380" s="116"/>
      <c r="G380" s="116"/>
      <c r="H380" s="116"/>
      <c r="I380" s="116"/>
      <c r="J380" s="116"/>
      <c r="K380" s="116"/>
      <c r="L380" s="116"/>
      <c r="M380" s="116"/>
      <c r="N380" s="116"/>
    </row>
    <row r="381" spans="1:14" ht="19.5" customHeight="1">
      <c r="A381" s="117" t="str">
        <f>'Ручные данные'!$I$3</f>
        <v>III квартал 2018 г.</v>
      </c>
      <c r="B381" s="117"/>
      <c r="C381" s="117"/>
      <c r="D381" s="117"/>
      <c r="E381" s="117"/>
      <c r="F381" s="117"/>
      <c r="G381" s="117"/>
      <c r="H381" s="117"/>
      <c r="I381" s="117"/>
      <c r="J381" s="117"/>
      <c r="K381" s="117"/>
      <c r="L381" s="117"/>
      <c r="M381" s="117"/>
      <c r="N381" s="117"/>
    </row>
    <row r="382" spans="1:14" ht="99" customHeight="1">
      <c r="A382" s="118" t="s">
        <v>118</v>
      </c>
      <c r="B382" s="119"/>
      <c r="C382" s="119"/>
      <c r="D382" s="120"/>
      <c r="E382" s="118" t="s">
        <v>119</v>
      </c>
      <c r="F382" s="121"/>
      <c r="G382" s="121"/>
      <c r="H382" s="121"/>
      <c r="I382" s="121"/>
      <c r="J382" s="122"/>
      <c r="K382" s="25" t="s">
        <v>75</v>
      </c>
      <c r="L382" s="25" t="s">
        <v>46</v>
      </c>
      <c r="M382" s="26" t="s">
        <v>47</v>
      </c>
      <c r="N382" s="26" t="s">
        <v>120</v>
      </c>
    </row>
    <row r="383" spans="1:14" ht="15" customHeight="1">
      <c r="A383" s="83" t="s">
        <v>187</v>
      </c>
      <c r="B383" s="84"/>
      <c r="C383" s="84"/>
      <c r="D383" s="85"/>
      <c r="E383" s="92" t="s">
        <v>35</v>
      </c>
      <c r="F383" s="93"/>
      <c r="G383" s="93"/>
      <c r="H383" s="93"/>
      <c r="I383" s="93"/>
      <c r="J383" s="94"/>
      <c r="K383" s="34">
        <f>'Автоматические данные'!$H$99</f>
        <v>0</v>
      </c>
      <c r="L383" s="34">
        <v>0</v>
      </c>
      <c r="M383" s="36">
        <f>SUM(K383/A387*10000)</f>
        <v>0</v>
      </c>
      <c r="N383" s="36" t="e">
        <f>SUM(M383-'[1]Обработка данных'!#REF!)</f>
        <v>#REF!</v>
      </c>
    </row>
    <row r="384" spans="1:14" ht="15" customHeight="1">
      <c r="A384" s="86"/>
      <c r="B384" s="87"/>
      <c r="C384" s="87"/>
      <c r="D384" s="88"/>
      <c r="E384" s="95" t="s">
        <v>36</v>
      </c>
      <c r="F384" s="96"/>
      <c r="G384" s="96"/>
      <c r="H384" s="96"/>
      <c r="I384" s="96"/>
      <c r="J384" s="97"/>
      <c r="K384" s="34">
        <f>'Автоматические данные'!$I$99</f>
        <v>0</v>
      </c>
      <c r="L384" s="35">
        <v>0</v>
      </c>
      <c r="M384" s="36">
        <f>SUM(K384/A387*10000)</f>
        <v>0</v>
      </c>
      <c r="N384" s="36" t="e">
        <f>SUM(M384-'[1]Обработка данных'!#REF!)</f>
        <v>#REF!</v>
      </c>
    </row>
    <row r="385" spans="1:14" ht="19.5" customHeight="1">
      <c r="A385" s="86"/>
      <c r="B385" s="87"/>
      <c r="C385" s="87"/>
      <c r="D385" s="88"/>
      <c r="E385" s="98" t="s">
        <v>37</v>
      </c>
      <c r="F385" s="99"/>
      <c r="G385" s="99"/>
      <c r="H385" s="99"/>
      <c r="I385" s="99"/>
      <c r="J385" s="100"/>
      <c r="K385" s="34">
        <f>'Автоматические данные'!$J$99</f>
        <v>0</v>
      </c>
      <c r="L385" s="35">
        <v>0</v>
      </c>
      <c r="M385" s="36">
        <f>SUM(K385/A387*10000)</f>
        <v>0</v>
      </c>
      <c r="N385" s="36" t="e">
        <f>SUM(M385-'[1]Обработка данных'!#REF!)</f>
        <v>#REF!</v>
      </c>
    </row>
    <row r="386" spans="1:14" ht="15.75" customHeight="1">
      <c r="A386" s="89"/>
      <c r="B386" s="90"/>
      <c r="C386" s="90"/>
      <c r="D386" s="91"/>
      <c r="E386" s="101" t="s">
        <v>38</v>
      </c>
      <c r="F386" s="102"/>
      <c r="G386" s="102"/>
      <c r="H386" s="102"/>
      <c r="I386" s="102"/>
      <c r="J386" s="103"/>
      <c r="K386" s="34">
        <f>'Автоматические данные'!$K$99</f>
        <v>0</v>
      </c>
      <c r="L386" s="35">
        <v>0</v>
      </c>
      <c r="M386" s="36">
        <f>SUM(K386/A387*10000)</f>
        <v>0</v>
      </c>
      <c r="N386" s="36" t="e">
        <f>SUM(M386-'[1]Обработка данных'!#REF!)</f>
        <v>#REF!</v>
      </c>
    </row>
    <row r="387" spans="1:14" ht="15.75">
      <c r="A387" s="77">
        <v>14544</v>
      </c>
      <c r="B387" s="78"/>
      <c r="C387" s="78"/>
      <c r="D387" s="79"/>
      <c r="E387" s="80" t="s">
        <v>39</v>
      </c>
      <c r="F387" s="81"/>
      <c r="G387" s="81"/>
      <c r="H387" s="81"/>
      <c r="I387" s="81"/>
      <c r="J387" s="82"/>
      <c r="K387" s="34">
        <f>'Автоматические данные'!$L$99</f>
        <v>0</v>
      </c>
      <c r="L387" s="35">
        <v>0</v>
      </c>
      <c r="M387" s="36">
        <f>SUM(K387/A387*10000)</f>
        <v>0</v>
      </c>
      <c r="N387" s="29" t="e">
        <f>SUM('[1]Обработка данных'!#REF!)</f>
        <v>#REF!</v>
      </c>
    </row>
    <row r="388" spans="1:14" ht="15.75" customHeight="1">
      <c r="A388" s="107" t="s">
        <v>188</v>
      </c>
      <c r="B388" s="108"/>
      <c r="C388" s="108"/>
      <c r="D388" s="109"/>
      <c r="E388" s="92" t="s">
        <v>35</v>
      </c>
      <c r="F388" s="93"/>
      <c r="G388" s="93"/>
      <c r="H388" s="93"/>
      <c r="I388" s="93"/>
      <c r="J388" s="94"/>
      <c r="K388" s="30">
        <f>'Автоматические данные'!$H$100</f>
        <v>0</v>
      </c>
      <c r="L388" s="31">
        <v>0</v>
      </c>
      <c r="M388" s="32">
        <f>SUM(K388/A392*10000)</f>
        <v>0</v>
      </c>
      <c r="N388" s="33" t="e">
        <f>SUM(M388-'[1]Обработка данных'!#REF!)</f>
        <v>#REF!</v>
      </c>
    </row>
    <row r="389" spans="1:14" ht="15.75">
      <c r="A389" s="110"/>
      <c r="B389" s="111"/>
      <c r="C389" s="111"/>
      <c r="D389" s="112"/>
      <c r="E389" s="95" t="s">
        <v>36</v>
      </c>
      <c r="F389" s="96"/>
      <c r="G389" s="96"/>
      <c r="H389" s="96"/>
      <c r="I389" s="96"/>
      <c r="J389" s="97"/>
      <c r="K389" s="30">
        <f>'Автоматические данные'!$I$100</f>
        <v>0</v>
      </c>
      <c r="L389" s="31">
        <v>0</v>
      </c>
      <c r="M389" s="32">
        <f>SUM(K389/A392*10000)</f>
        <v>0</v>
      </c>
      <c r="N389" s="33" t="e">
        <f>SUM(M389-'[1]Обработка данных'!#REF!)</f>
        <v>#REF!</v>
      </c>
    </row>
    <row r="390" spans="1:14" ht="15.75" customHeight="1">
      <c r="A390" s="110"/>
      <c r="B390" s="111"/>
      <c r="C390" s="111"/>
      <c r="D390" s="112"/>
      <c r="E390" s="98" t="s">
        <v>37</v>
      </c>
      <c r="F390" s="99"/>
      <c r="G390" s="99"/>
      <c r="H390" s="99"/>
      <c r="I390" s="99"/>
      <c r="J390" s="100"/>
      <c r="K390" s="30">
        <f>'Автоматические данные'!$J$100</f>
        <v>0</v>
      </c>
      <c r="L390" s="31">
        <v>0</v>
      </c>
      <c r="M390" s="32">
        <f>SUM(K390/A392*10000)</f>
        <v>0</v>
      </c>
      <c r="N390" s="32" t="e">
        <f>SUM(M390-'[1]Обработка данных'!#REF!)</f>
        <v>#REF!</v>
      </c>
    </row>
    <row r="391" spans="1:14" ht="15.75">
      <c r="A391" s="113"/>
      <c r="B391" s="114"/>
      <c r="C391" s="114"/>
      <c r="D391" s="115"/>
      <c r="E391" s="101" t="s">
        <v>38</v>
      </c>
      <c r="F391" s="102"/>
      <c r="G391" s="102"/>
      <c r="H391" s="102"/>
      <c r="I391" s="102"/>
      <c r="J391" s="103"/>
      <c r="K391" s="30">
        <f>'Автоматические данные'!$K$100</f>
        <v>0</v>
      </c>
      <c r="L391" s="31">
        <v>0</v>
      </c>
      <c r="M391" s="32">
        <f>SUM(K391/A392*10000)</f>
        <v>0</v>
      </c>
      <c r="N391" s="32" t="e">
        <f>SUM(M391-'[1]Обработка данных'!#REF!)</f>
        <v>#REF!</v>
      </c>
    </row>
    <row r="392" spans="1:14" ht="15.75">
      <c r="A392" s="77">
        <v>4425</v>
      </c>
      <c r="B392" s="78"/>
      <c r="C392" s="78"/>
      <c r="D392" s="79"/>
      <c r="E392" s="80" t="s">
        <v>39</v>
      </c>
      <c r="F392" s="81"/>
      <c r="G392" s="81"/>
      <c r="H392" s="81"/>
      <c r="I392" s="81"/>
      <c r="J392" s="82"/>
      <c r="K392" s="30">
        <f>'Автоматические данные'!$L$100</f>
        <v>0</v>
      </c>
      <c r="L392" s="31">
        <v>0</v>
      </c>
      <c r="M392" s="32">
        <f>SUM(K392/A392*10000)</f>
        <v>0</v>
      </c>
      <c r="N392" s="32" t="e">
        <f>SUM(M392-'[1]Обработка данных'!#REF!)</f>
        <v>#REF!</v>
      </c>
    </row>
    <row r="393" spans="1:14" ht="15.75">
      <c r="A393" s="83" t="s">
        <v>189</v>
      </c>
      <c r="B393" s="84"/>
      <c r="C393" s="84"/>
      <c r="D393" s="85"/>
      <c r="E393" s="92" t="s">
        <v>35</v>
      </c>
      <c r="F393" s="93"/>
      <c r="G393" s="93"/>
      <c r="H393" s="93"/>
      <c r="I393" s="93"/>
      <c r="J393" s="94"/>
      <c r="K393" s="34">
        <f>'Автоматические данные'!$H$101</f>
        <v>0</v>
      </c>
      <c r="L393" s="35">
        <v>0</v>
      </c>
      <c r="M393" s="36">
        <f>SUM(K393/A397*10000)</f>
        <v>0</v>
      </c>
      <c r="N393" s="36" t="e">
        <f>SUM(M393-'[1]Обработка данных'!#REF!)</f>
        <v>#REF!</v>
      </c>
    </row>
    <row r="394" spans="1:14" ht="15.75" customHeight="1">
      <c r="A394" s="86"/>
      <c r="B394" s="87"/>
      <c r="C394" s="87"/>
      <c r="D394" s="88"/>
      <c r="E394" s="95" t="s">
        <v>36</v>
      </c>
      <c r="F394" s="96"/>
      <c r="G394" s="96"/>
      <c r="H394" s="96"/>
      <c r="I394" s="96"/>
      <c r="J394" s="97"/>
      <c r="K394" s="34">
        <f>'Автоматические данные'!$I$101</f>
        <v>0</v>
      </c>
      <c r="L394" s="35">
        <v>0</v>
      </c>
      <c r="M394" s="36">
        <f>SUM(K394/A397*10000)</f>
        <v>0</v>
      </c>
      <c r="N394" s="36" t="e">
        <f>SUM(M394-'[1]Обработка данных'!#REF!)</f>
        <v>#REF!</v>
      </c>
    </row>
    <row r="395" spans="1:14" ht="15" customHeight="1">
      <c r="A395" s="86"/>
      <c r="B395" s="87"/>
      <c r="C395" s="87"/>
      <c r="D395" s="88"/>
      <c r="E395" s="98" t="s">
        <v>37</v>
      </c>
      <c r="F395" s="99"/>
      <c r="G395" s="99"/>
      <c r="H395" s="99"/>
      <c r="I395" s="99"/>
      <c r="J395" s="100"/>
      <c r="K395" s="34">
        <f>'Автоматические данные'!$J$101</f>
        <v>0</v>
      </c>
      <c r="L395" s="35">
        <v>0</v>
      </c>
      <c r="M395" s="36">
        <f>SUM(K395/A397*10000)</f>
        <v>0</v>
      </c>
      <c r="N395" s="36" t="e">
        <f>SUM(M395-'[1]Обработка данных'!#REF!)</f>
        <v>#REF!</v>
      </c>
    </row>
    <row r="396" spans="1:14" ht="15.75" customHeight="1">
      <c r="A396" s="89"/>
      <c r="B396" s="90"/>
      <c r="C396" s="90"/>
      <c r="D396" s="91"/>
      <c r="E396" s="101" t="s">
        <v>38</v>
      </c>
      <c r="F396" s="102"/>
      <c r="G396" s="102"/>
      <c r="H396" s="102"/>
      <c r="I396" s="102"/>
      <c r="J396" s="103"/>
      <c r="K396" s="34">
        <f>'Автоматические данные'!$K$101</f>
        <v>0</v>
      </c>
      <c r="L396" s="35">
        <v>0</v>
      </c>
      <c r="M396" s="36">
        <f>SUM(K396/A397*10000)</f>
        <v>0</v>
      </c>
      <c r="N396" s="36" t="e">
        <f>SUM(M396-'[1]Обработка данных'!#REF!)</f>
        <v>#REF!</v>
      </c>
    </row>
    <row r="397" spans="1:14" ht="15.75">
      <c r="A397" s="104">
        <v>4006</v>
      </c>
      <c r="B397" s="105"/>
      <c r="C397" s="105"/>
      <c r="D397" s="106"/>
      <c r="E397" s="80" t="s">
        <v>39</v>
      </c>
      <c r="F397" s="81"/>
      <c r="G397" s="81"/>
      <c r="H397" s="81"/>
      <c r="I397" s="81"/>
      <c r="J397" s="82"/>
      <c r="K397" s="34">
        <f>'Автоматические данные'!$L$101</f>
        <v>0</v>
      </c>
      <c r="L397" s="35">
        <v>0</v>
      </c>
      <c r="M397" s="36">
        <f>SUM(K397/A397*10000)</f>
        <v>0</v>
      </c>
      <c r="N397" s="36" t="e">
        <f>SUM(M397-'[1]Обработка данных'!#REF!)</f>
        <v>#REF!</v>
      </c>
    </row>
    <row r="398" spans="1:14" ht="15.75">
      <c r="A398" s="107" t="s">
        <v>190</v>
      </c>
      <c r="B398" s="108"/>
      <c r="C398" s="108"/>
      <c r="D398" s="109"/>
      <c r="E398" s="92" t="s">
        <v>35</v>
      </c>
      <c r="F398" s="93"/>
      <c r="G398" s="93"/>
      <c r="H398" s="93"/>
      <c r="I398" s="93"/>
      <c r="J398" s="94"/>
      <c r="K398" s="63">
        <f>'Автоматические данные'!$H$102</f>
        <v>0</v>
      </c>
      <c r="L398" s="64">
        <v>0</v>
      </c>
      <c r="M398" s="65">
        <f>SUM(K398/A402*10000)</f>
        <v>0</v>
      </c>
      <c r="N398" s="65" t="e">
        <f>SUM(M398-'[1]Обработка данных'!#REF!)</f>
        <v>#REF!</v>
      </c>
    </row>
    <row r="399" spans="1:14" ht="15.75">
      <c r="A399" s="110"/>
      <c r="B399" s="111"/>
      <c r="C399" s="111"/>
      <c r="D399" s="112"/>
      <c r="E399" s="95" t="s">
        <v>36</v>
      </c>
      <c r="F399" s="96"/>
      <c r="G399" s="96"/>
      <c r="H399" s="96"/>
      <c r="I399" s="96"/>
      <c r="J399" s="97"/>
      <c r="K399" s="30">
        <f>'Автоматические данные'!$I$102</f>
        <v>0</v>
      </c>
      <c r="L399" s="31">
        <v>0</v>
      </c>
      <c r="M399" s="32">
        <f>SUM(K399/A402*10000)</f>
        <v>0</v>
      </c>
      <c r="N399" s="32" t="e">
        <f>SUM(M399-'[1]Обработка данных'!#REF!)</f>
        <v>#REF!</v>
      </c>
    </row>
    <row r="400" spans="1:14" ht="15.75">
      <c r="A400" s="110"/>
      <c r="B400" s="111"/>
      <c r="C400" s="111"/>
      <c r="D400" s="112"/>
      <c r="E400" s="98" t="s">
        <v>37</v>
      </c>
      <c r="F400" s="99"/>
      <c r="G400" s="99"/>
      <c r="H400" s="99"/>
      <c r="I400" s="99"/>
      <c r="J400" s="100"/>
      <c r="K400" s="30">
        <f>'Автоматические данные'!$J$102</f>
        <v>0</v>
      </c>
      <c r="L400" s="31">
        <v>0</v>
      </c>
      <c r="M400" s="32">
        <f>SUM(K400/A402*10000)</f>
        <v>0</v>
      </c>
      <c r="N400" s="32" t="e">
        <f>SUM(M400-'[1]Обработка данных'!#REF!)</f>
        <v>#REF!</v>
      </c>
    </row>
    <row r="401" spans="1:14" ht="15.75">
      <c r="A401" s="113"/>
      <c r="B401" s="114"/>
      <c r="C401" s="114"/>
      <c r="D401" s="115"/>
      <c r="E401" s="101" t="s">
        <v>38</v>
      </c>
      <c r="F401" s="102"/>
      <c r="G401" s="102"/>
      <c r="H401" s="102"/>
      <c r="I401" s="102"/>
      <c r="J401" s="103"/>
      <c r="K401" s="30">
        <f>'Автоматические данные'!$K$102</f>
        <v>0</v>
      </c>
      <c r="L401" s="31">
        <v>0</v>
      </c>
      <c r="M401" s="32">
        <f>SUM(K401/A402*10000)</f>
        <v>0</v>
      </c>
      <c r="N401" s="32" t="e">
        <f>SUM(M401-'[1]Обработка данных'!#REF!)</f>
        <v>#REF!</v>
      </c>
    </row>
    <row r="402" spans="1:14" ht="24" customHeight="1">
      <c r="A402" s="77">
        <v>13144</v>
      </c>
      <c r="B402" s="78"/>
      <c r="C402" s="78"/>
      <c r="D402" s="79"/>
      <c r="E402" s="80" t="s">
        <v>39</v>
      </c>
      <c r="F402" s="81"/>
      <c r="G402" s="81"/>
      <c r="H402" s="81"/>
      <c r="I402" s="81"/>
      <c r="J402" s="82"/>
      <c r="K402" s="30">
        <f>'Автоматические данные'!$L$102</f>
        <v>0</v>
      </c>
      <c r="L402" s="31">
        <v>0</v>
      </c>
      <c r="M402" s="32">
        <f>SUM(K402/A402*10000)</f>
        <v>0</v>
      </c>
      <c r="N402" s="32" t="e">
        <f>SUM(M402-'[1]Обработка данных'!#REF!)</f>
        <v>#REF!</v>
      </c>
    </row>
    <row r="403" spans="1:14" ht="38.25" customHeight="1">
      <c r="A403" s="116" t="s">
        <v>117</v>
      </c>
      <c r="B403" s="116"/>
      <c r="C403" s="116"/>
      <c r="D403" s="116"/>
      <c r="E403" s="116"/>
      <c r="F403" s="116"/>
      <c r="G403" s="116"/>
      <c r="H403" s="116"/>
      <c r="I403" s="116"/>
      <c r="J403" s="116"/>
      <c r="K403" s="116"/>
      <c r="L403" s="116"/>
      <c r="M403" s="116"/>
      <c r="N403" s="116"/>
    </row>
    <row r="404" spans="1:14" ht="18">
      <c r="A404" s="117" t="str">
        <f>'Ручные данные'!$I$3</f>
        <v>III квартал 2018 г.</v>
      </c>
      <c r="B404" s="117"/>
      <c r="C404" s="117"/>
      <c r="D404" s="117"/>
      <c r="E404" s="117"/>
      <c r="F404" s="117"/>
      <c r="G404" s="117"/>
      <c r="H404" s="117"/>
      <c r="I404" s="117"/>
      <c r="J404" s="117"/>
      <c r="K404" s="117"/>
      <c r="L404" s="117"/>
      <c r="M404" s="117"/>
      <c r="N404" s="117"/>
    </row>
    <row r="405" spans="1:14" ht="128.25">
      <c r="A405" s="118" t="s">
        <v>129</v>
      </c>
      <c r="B405" s="119"/>
      <c r="C405" s="119"/>
      <c r="D405" s="120"/>
      <c r="E405" s="118" t="s">
        <v>119</v>
      </c>
      <c r="F405" s="121"/>
      <c r="G405" s="121"/>
      <c r="H405" s="121"/>
      <c r="I405" s="121"/>
      <c r="J405" s="122"/>
      <c r="K405" s="25" t="s">
        <v>75</v>
      </c>
      <c r="L405" s="41" t="s">
        <v>46</v>
      </c>
      <c r="M405" s="26" t="s">
        <v>47</v>
      </c>
      <c r="N405" s="26" t="s">
        <v>120</v>
      </c>
    </row>
    <row r="406" spans="1:14" ht="15.75">
      <c r="A406" s="83" t="s">
        <v>130</v>
      </c>
      <c r="B406" s="84"/>
      <c r="C406" s="84"/>
      <c r="D406" s="85"/>
      <c r="E406" s="92" t="s">
        <v>35</v>
      </c>
      <c r="F406" s="93"/>
      <c r="G406" s="93"/>
      <c r="H406" s="93"/>
      <c r="I406" s="93"/>
      <c r="J406" s="94"/>
      <c r="K406" s="34">
        <f>'Автоматические данные'!$H$103</f>
        <v>0</v>
      </c>
      <c r="L406" s="35">
        <v>0</v>
      </c>
      <c r="M406" s="36">
        <f>SUM(K406/A410*10000)</f>
        <v>0</v>
      </c>
      <c r="N406" s="36">
        <f>SUM(M768-'[1]Обработка данных'!F36)</f>
        <v>-2.0719420953123833</v>
      </c>
    </row>
    <row r="407" spans="1:14" ht="15.75">
      <c r="A407" s="86"/>
      <c r="B407" s="87"/>
      <c r="C407" s="87"/>
      <c r="D407" s="88"/>
      <c r="E407" s="95" t="s">
        <v>36</v>
      </c>
      <c r="F407" s="96"/>
      <c r="G407" s="96"/>
      <c r="H407" s="96"/>
      <c r="I407" s="96"/>
      <c r="J407" s="97"/>
      <c r="K407" s="34">
        <f>'Автоматические данные'!$I$103</f>
        <v>0</v>
      </c>
      <c r="L407" s="35">
        <v>0</v>
      </c>
      <c r="M407" s="36">
        <f>SUM(K407/A410*10000)</f>
        <v>0</v>
      </c>
      <c r="N407" s="36">
        <f>SUM(M769-'[1]Обработка данных'!F37)</f>
        <v>-7.4041460170721933</v>
      </c>
    </row>
    <row r="408" spans="1:14" ht="15.75">
      <c r="A408" s="86"/>
      <c r="B408" s="87"/>
      <c r="C408" s="87"/>
      <c r="D408" s="88"/>
      <c r="E408" s="98" t="s">
        <v>37</v>
      </c>
      <c r="F408" s="99"/>
      <c r="G408" s="99"/>
      <c r="H408" s="99"/>
      <c r="I408" s="99"/>
      <c r="J408" s="100"/>
      <c r="K408" s="34">
        <f>'Автоматические данные'!$J$103</f>
        <v>0</v>
      </c>
      <c r="L408" s="35">
        <v>0</v>
      </c>
      <c r="M408" s="36">
        <f>SUM(K408/A410*10000)</f>
        <v>0</v>
      </c>
      <c r="N408" s="36">
        <f>SUM(M770-'[1]Обработка данных'!F38)</f>
        <v>-0.68556907565483272</v>
      </c>
    </row>
    <row r="409" spans="1:14" ht="15.75">
      <c r="A409" s="89"/>
      <c r="B409" s="90"/>
      <c r="C409" s="90"/>
      <c r="D409" s="91"/>
      <c r="E409" s="101" t="s">
        <v>38</v>
      </c>
      <c r="F409" s="102"/>
      <c r="G409" s="102"/>
      <c r="H409" s="102"/>
      <c r="I409" s="102"/>
      <c r="J409" s="103"/>
      <c r="K409" s="34">
        <f>'Автоматические данные'!$K$103</f>
        <v>0</v>
      </c>
      <c r="L409" s="35">
        <v>0</v>
      </c>
      <c r="M409" s="36">
        <f>SUM(K409/A410*10000)</f>
        <v>0</v>
      </c>
      <c r="N409" s="36">
        <f>SUM(M771-'[1]Обработка данных'!F39)</f>
        <v>-6.4443493111554275</v>
      </c>
    </row>
    <row r="410" spans="1:14" ht="15.75">
      <c r="A410" s="104">
        <v>33447</v>
      </c>
      <c r="B410" s="105"/>
      <c r="C410" s="105"/>
      <c r="D410" s="106"/>
      <c r="E410" s="80" t="s">
        <v>39</v>
      </c>
      <c r="F410" s="81"/>
      <c r="G410" s="81"/>
      <c r="H410" s="81"/>
      <c r="I410" s="81"/>
      <c r="J410" s="82"/>
      <c r="K410" s="34">
        <f>'Автоматические данные'!$L$103</f>
        <v>0</v>
      </c>
      <c r="L410" s="35">
        <v>0</v>
      </c>
      <c r="M410" s="36">
        <f>SUM(K410/A410*10000)</f>
        <v>0</v>
      </c>
      <c r="N410" s="29">
        <f>SUM(M772-'[1]Обработка данных'!F40)</f>
        <v>-0.81201848294227963</v>
      </c>
    </row>
    <row r="411" spans="1:14" ht="15.75">
      <c r="A411" s="107" t="s">
        <v>131</v>
      </c>
      <c r="B411" s="108"/>
      <c r="C411" s="108"/>
      <c r="D411" s="109"/>
      <c r="E411" s="92" t="s">
        <v>35</v>
      </c>
      <c r="F411" s="93"/>
      <c r="G411" s="93"/>
      <c r="H411" s="93"/>
      <c r="I411" s="93"/>
      <c r="J411" s="94"/>
      <c r="K411" s="30">
        <f>'Автоматические данные'!$H$104</f>
        <v>0</v>
      </c>
      <c r="L411" s="30">
        <v>0</v>
      </c>
      <c r="M411" s="32">
        <f>SUM(K411/A415*10000)</f>
        <v>0</v>
      </c>
      <c r="N411" s="32">
        <f>SUM(M773-'[1]Обработка данных'!F36)</f>
        <v>-2.0719420953123833</v>
      </c>
    </row>
    <row r="412" spans="1:14" ht="15.75">
      <c r="A412" s="110"/>
      <c r="B412" s="111"/>
      <c r="C412" s="111"/>
      <c r="D412" s="112"/>
      <c r="E412" s="95" t="s">
        <v>36</v>
      </c>
      <c r="F412" s="96"/>
      <c r="G412" s="96"/>
      <c r="H412" s="96"/>
      <c r="I412" s="96"/>
      <c r="J412" s="97"/>
      <c r="K412" s="30">
        <f>'Автоматические данные'!$I$104</f>
        <v>0</v>
      </c>
      <c r="L412" s="30">
        <v>0</v>
      </c>
      <c r="M412" s="32">
        <f>SUM(K412/A415*10000)</f>
        <v>0</v>
      </c>
      <c r="N412" s="32">
        <f>SUM(M774-'[1]Обработка данных'!F37)</f>
        <v>-7.4041460170721933</v>
      </c>
    </row>
    <row r="413" spans="1:14" ht="15.75">
      <c r="A413" s="110"/>
      <c r="B413" s="111"/>
      <c r="C413" s="111"/>
      <c r="D413" s="112"/>
      <c r="E413" s="98" t="s">
        <v>37</v>
      </c>
      <c r="F413" s="99"/>
      <c r="G413" s="99"/>
      <c r="H413" s="99"/>
      <c r="I413" s="99"/>
      <c r="J413" s="100"/>
      <c r="K413" s="30">
        <f>'Автоматические данные'!$J$104</f>
        <v>0</v>
      </c>
      <c r="L413" s="30">
        <v>0</v>
      </c>
      <c r="M413" s="32">
        <f>SUM(K413/A415*10000)</f>
        <v>0</v>
      </c>
      <c r="N413" s="32">
        <f>SUM(M775-'[1]Обработка данных'!F38)</f>
        <v>-0.68556907565483272</v>
      </c>
    </row>
    <row r="414" spans="1:14" ht="15.75">
      <c r="A414" s="113"/>
      <c r="B414" s="114"/>
      <c r="C414" s="114"/>
      <c r="D414" s="115"/>
      <c r="E414" s="101" t="s">
        <v>38</v>
      </c>
      <c r="F414" s="102"/>
      <c r="G414" s="102"/>
      <c r="H414" s="102"/>
      <c r="I414" s="102"/>
      <c r="J414" s="103"/>
      <c r="K414" s="30">
        <f>'Автоматические данные'!$K$104</f>
        <v>0</v>
      </c>
      <c r="L414" s="30">
        <v>0</v>
      </c>
      <c r="M414" s="32">
        <f>SUM(K414/A415*10000)</f>
        <v>0</v>
      </c>
      <c r="N414" s="32">
        <f>SUM(M776-'[1]Обработка данных'!F39)</f>
        <v>-6.4443493111554275</v>
      </c>
    </row>
    <row r="415" spans="1:14" ht="15.75">
      <c r="A415" s="104">
        <v>4453</v>
      </c>
      <c r="B415" s="105"/>
      <c r="C415" s="105"/>
      <c r="D415" s="106"/>
      <c r="E415" s="80" t="s">
        <v>39</v>
      </c>
      <c r="F415" s="81"/>
      <c r="G415" s="81"/>
      <c r="H415" s="81"/>
      <c r="I415" s="81"/>
      <c r="J415" s="82"/>
      <c r="K415" s="30">
        <f>'Автоматические данные'!$L$104</f>
        <v>0</v>
      </c>
      <c r="L415" s="30">
        <v>0</v>
      </c>
      <c r="M415" s="32">
        <f>SUM(K415/A415*10000)</f>
        <v>0</v>
      </c>
      <c r="N415" s="32">
        <f>SUM(M777-'[1]Обработка данных'!F40)</f>
        <v>-0.81201848294227963</v>
      </c>
    </row>
    <row r="416" spans="1:14" ht="15.75">
      <c r="A416" s="83" t="s">
        <v>132</v>
      </c>
      <c r="B416" s="84"/>
      <c r="C416" s="84"/>
      <c r="D416" s="85"/>
      <c r="E416" s="92" t="s">
        <v>35</v>
      </c>
      <c r="F416" s="93"/>
      <c r="G416" s="93"/>
      <c r="H416" s="93"/>
      <c r="I416" s="93"/>
      <c r="J416" s="94"/>
      <c r="K416" s="34">
        <f>'Автоматические данные'!$H$105</f>
        <v>0</v>
      </c>
      <c r="L416" s="35">
        <v>0</v>
      </c>
      <c r="M416" s="36">
        <f>SUM(K416/A420*10000)</f>
        <v>0</v>
      </c>
      <c r="N416" s="36">
        <f>SUM(M778-'[1]Обработка данных'!F36)</f>
        <v>-2.0719420953123833</v>
      </c>
    </row>
    <row r="417" spans="1:14" ht="15.75">
      <c r="A417" s="86"/>
      <c r="B417" s="87"/>
      <c r="C417" s="87"/>
      <c r="D417" s="88"/>
      <c r="E417" s="95" t="s">
        <v>36</v>
      </c>
      <c r="F417" s="96"/>
      <c r="G417" s="96"/>
      <c r="H417" s="96"/>
      <c r="I417" s="96"/>
      <c r="J417" s="97"/>
      <c r="K417" s="34">
        <f>'Автоматические данные'!$I$105</f>
        <v>0</v>
      </c>
      <c r="L417" s="35">
        <v>0</v>
      </c>
      <c r="M417" s="36">
        <f>SUM(K417/A420*10000)</f>
        <v>0</v>
      </c>
      <c r="N417" s="36">
        <f>SUM(M779-'[1]Обработка данных'!F37)</f>
        <v>-7.4041460170721933</v>
      </c>
    </row>
    <row r="418" spans="1:14" ht="15.75">
      <c r="A418" s="86"/>
      <c r="B418" s="87"/>
      <c r="C418" s="87"/>
      <c r="D418" s="88"/>
      <c r="E418" s="98" t="s">
        <v>37</v>
      </c>
      <c r="F418" s="99"/>
      <c r="G418" s="99"/>
      <c r="H418" s="99"/>
      <c r="I418" s="99"/>
      <c r="J418" s="100"/>
      <c r="K418" s="34">
        <f>'Автоматические данные'!$J$105</f>
        <v>0</v>
      </c>
      <c r="L418" s="35">
        <v>0</v>
      </c>
      <c r="M418" s="36">
        <f>SUM(K418/A420*10000)</f>
        <v>0</v>
      </c>
      <c r="N418" s="36">
        <f>SUM(M780-'[1]Обработка данных'!F38)</f>
        <v>-0.68556907565483272</v>
      </c>
    </row>
    <row r="419" spans="1:14" ht="15.75">
      <c r="A419" s="89"/>
      <c r="B419" s="90"/>
      <c r="C419" s="90"/>
      <c r="D419" s="91"/>
      <c r="E419" s="101" t="s">
        <v>38</v>
      </c>
      <c r="F419" s="102"/>
      <c r="G419" s="102"/>
      <c r="H419" s="102"/>
      <c r="I419" s="102"/>
      <c r="J419" s="103"/>
      <c r="K419" s="34">
        <f>'Автоматические данные'!$K$105</f>
        <v>0</v>
      </c>
      <c r="L419" s="35">
        <v>0</v>
      </c>
      <c r="M419" s="36">
        <f>SUM(K419/A420*10000)</f>
        <v>0</v>
      </c>
      <c r="N419" s="36">
        <f>SUM(M781-'[1]Обработка данных'!F39)</f>
        <v>-6.4443493111554275</v>
      </c>
    </row>
    <row r="420" spans="1:14" ht="15.75">
      <c r="A420" s="104">
        <v>11788</v>
      </c>
      <c r="B420" s="105"/>
      <c r="C420" s="105"/>
      <c r="D420" s="106"/>
      <c r="E420" s="80" t="s">
        <v>39</v>
      </c>
      <c r="F420" s="81"/>
      <c r="G420" s="81"/>
      <c r="H420" s="81"/>
      <c r="I420" s="81"/>
      <c r="J420" s="82"/>
      <c r="K420" s="34">
        <f>'Автоматические данные'!$L$105</f>
        <v>0</v>
      </c>
      <c r="L420" s="35">
        <v>0</v>
      </c>
      <c r="M420" s="36">
        <f>SUM(K420/A420*10000)</f>
        <v>0</v>
      </c>
      <c r="N420" s="29">
        <f>SUM(M782-'[1]Обработка данных'!F40)</f>
        <v>-0.81201848294227963</v>
      </c>
    </row>
    <row r="421" spans="1:14" ht="15.75">
      <c r="A421" s="336" t="s">
        <v>133</v>
      </c>
      <c r="B421" s="337"/>
      <c r="C421" s="337"/>
      <c r="D421" s="338"/>
      <c r="E421" s="92" t="s">
        <v>35</v>
      </c>
      <c r="F421" s="93"/>
      <c r="G421" s="93"/>
      <c r="H421" s="93"/>
      <c r="I421" s="93"/>
      <c r="J421" s="94"/>
      <c r="K421" s="30">
        <f>'Автоматические данные'!$H$106</f>
        <v>0</v>
      </c>
      <c r="L421" s="31">
        <v>0</v>
      </c>
      <c r="M421" s="32">
        <f>SUM(K421/A425*10000)</f>
        <v>0</v>
      </c>
      <c r="N421" s="32">
        <f>SUM(M783-'[1]Обработка данных'!F36)</f>
        <v>-2.0719420953123833</v>
      </c>
    </row>
    <row r="422" spans="1:14" ht="15.75">
      <c r="A422" s="339"/>
      <c r="B422" s="340"/>
      <c r="C422" s="340"/>
      <c r="D422" s="341"/>
      <c r="E422" s="345" t="s">
        <v>36</v>
      </c>
      <c r="F422" s="346"/>
      <c r="G422" s="346"/>
      <c r="H422" s="346"/>
      <c r="I422" s="346"/>
      <c r="J422" s="347"/>
      <c r="K422" s="30">
        <f>'Автоматические данные'!$I$106</f>
        <v>0</v>
      </c>
      <c r="L422" s="31">
        <v>0</v>
      </c>
      <c r="M422" s="32">
        <f>SUM(K422/A425*10000)</f>
        <v>0</v>
      </c>
      <c r="N422" s="32">
        <f>SUM(M784-'[1]Обработка данных'!F37)</f>
        <v>-7.4041460170721933</v>
      </c>
    </row>
    <row r="423" spans="1:14" ht="15.75">
      <c r="A423" s="339"/>
      <c r="B423" s="340"/>
      <c r="C423" s="340"/>
      <c r="D423" s="341"/>
      <c r="E423" s="98" t="s">
        <v>37</v>
      </c>
      <c r="F423" s="99"/>
      <c r="G423" s="99"/>
      <c r="H423" s="99"/>
      <c r="I423" s="99"/>
      <c r="J423" s="100"/>
      <c r="K423" s="30">
        <f>'Автоматические данные'!$J$106</f>
        <v>0</v>
      </c>
      <c r="L423" s="31">
        <v>0</v>
      </c>
      <c r="M423" s="32">
        <f>SUM(K423/A425*10000)</f>
        <v>0</v>
      </c>
      <c r="N423" s="32">
        <f>SUM(M785-'[1]Обработка данных'!F38)</f>
        <v>-0.68556907565483272</v>
      </c>
    </row>
    <row r="424" spans="1:14" ht="15.75">
      <c r="A424" s="342"/>
      <c r="B424" s="343"/>
      <c r="C424" s="343"/>
      <c r="D424" s="344"/>
      <c r="E424" s="101" t="s">
        <v>38</v>
      </c>
      <c r="F424" s="102"/>
      <c r="G424" s="102"/>
      <c r="H424" s="102"/>
      <c r="I424" s="102"/>
      <c r="J424" s="103"/>
      <c r="K424" s="30">
        <f>'Автоматические данные'!$K$106</f>
        <v>0</v>
      </c>
      <c r="L424" s="31">
        <v>0</v>
      </c>
      <c r="M424" s="32">
        <f>SUM(K424/A425*10000)</f>
        <v>0</v>
      </c>
      <c r="N424" s="32">
        <f>SUM(M786-'[1]Обработка данных'!F39)</f>
        <v>-6.4443493111554275</v>
      </c>
    </row>
    <row r="425" spans="1:14" ht="15.75">
      <c r="A425" s="104">
        <v>4600</v>
      </c>
      <c r="B425" s="105"/>
      <c r="C425" s="105"/>
      <c r="D425" s="106"/>
      <c r="E425" s="348" t="s">
        <v>39</v>
      </c>
      <c r="F425" s="349"/>
      <c r="G425" s="349"/>
      <c r="H425" s="349"/>
      <c r="I425" s="349"/>
      <c r="J425" s="350"/>
      <c r="K425" s="42">
        <f>'Автоматические данные'!$L$106</f>
        <v>0</v>
      </c>
      <c r="L425" s="43">
        <v>0</v>
      </c>
      <c r="M425" s="33">
        <f>SUM(K425/A425*10000)</f>
        <v>0</v>
      </c>
      <c r="N425" s="33">
        <f>SUM(M787-'[1]Обработка данных'!F40)</f>
        <v>-0.81201848294227963</v>
      </c>
    </row>
    <row r="426" spans="1:14" ht="38.25" customHeight="1">
      <c r="A426" s="116" t="s">
        <v>117</v>
      </c>
      <c r="B426" s="116"/>
      <c r="C426" s="116"/>
      <c r="D426" s="116"/>
      <c r="E426" s="116"/>
      <c r="F426" s="116"/>
      <c r="G426" s="116"/>
      <c r="H426" s="116"/>
      <c r="I426" s="116"/>
      <c r="J426" s="116"/>
      <c r="K426" s="116"/>
      <c r="L426" s="116"/>
      <c r="M426" s="116"/>
      <c r="N426" s="116"/>
    </row>
    <row r="427" spans="1:14" ht="16.5">
      <c r="A427" s="351" t="str">
        <f>'Ручные данные'!$I$3</f>
        <v>III квартал 2018 г.</v>
      </c>
      <c r="B427" s="351"/>
      <c r="C427" s="351"/>
      <c r="D427" s="351"/>
      <c r="E427" s="351"/>
      <c r="F427" s="351"/>
      <c r="G427" s="351"/>
      <c r="H427" s="351"/>
      <c r="I427" s="351"/>
      <c r="J427" s="351"/>
      <c r="K427" s="351"/>
      <c r="L427" s="351"/>
      <c r="M427" s="351"/>
      <c r="N427" s="351"/>
    </row>
    <row r="428" spans="1:14" ht="128.25">
      <c r="A428" s="118" t="s">
        <v>118</v>
      </c>
      <c r="B428" s="119"/>
      <c r="C428" s="119"/>
      <c r="D428" s="120"/>
      <c r="E428" s="118" t="s">
        <v>119</v>
      </c>
      <c r="F428" s="121"/>
      <c r="G428" s="121"/>
      <c r="H428" s="121"/>
      <c r="I428" s="121"/>
      <c r="J428" s="122"/>
      <c r="K428" s="25" t="s">
        <v>75</v>
      </c>
      <c r="L428" s="41" t="s">
        <v>46</v>
      </c>
      <c r="M428" s="26" t="s">
        <v>47</v>
      </c>
      <c r="N428" s="26" t="s">
        <v>120</v>
      </c>
    </row>
    <row r="429" spans="1:14" ht="15.75">
      <c r="A429" s="83" t="s">
        <v>134</v>
      </c>
      <c r="B429" s="84"/>
      <c r="C429" s="84"/>
      <c r="D429" s="85"/>
      <c r="E429" s="92" t="s">
        <v>35</v>
      </c>
      <c r="F429" s="93"/>
      <c r="G429" s="93"/>
      <c r="H429" s="93"/>
      <c r="I429" s="93"/>
      <c r="J429" s="94"/>
      <c r="K429" s="34">
        <f>'Автоматические данные'!$H$107</f>
        <v>0</v>
      </c>
      <c r="L429" s="35">
        <v>0</v>
      </c>
      <c r="M429" s="36">
        <f>SUM(K429/OLE_LINK5*10000)</f>
        <v>0</v>
      </c>
      <c r="N429" s="36"/>
    </row>
    <row r="430" spans="1:14" ht="15.75">
      <c r="A430" s="86"/>
      <c r="B430" s="87"/>
      <c r="C430" s="87"/>
      <c r="D430" s="88"/>
      <c r="E430" s="95" t="s">
        <v>36</v>
      </c>
      <c r="F430" s="96"/>
      <c r="G430" s="96"/>
      <c r="H430" s="96"/>
      <c r="I430" s="96"/>
      <c r="J430" s="97"/>
      <c r="K430" s="34">
        <f>'Автоматические данные'!$I$107</f>
        <v>0</v>
      </c>
      <c r="L430" s="35">
        <v>0</v>
      </c>
      <c r="M430" s="36">
        <f>SUM(K430/OLE_LINK5*10000)</f>
        <v>0</v>
      </c>
      <c r="N430" s="36"/>
    </row>
    <row r="431" spans="1:14" ht="15.75">
      <c r="A431" s="86"/>
      <c r="B431" s="87"/>
      <c r="C431" s="87"/>
      <c r="D431" s="88"/>
      <c r="E431" s="98" t="s">
        <v>37</v>
      </c>
      <c r="F431" s="99"/>
      <c r="G431" s="99"/>
      <c r="H431" s="99"/>
      <c r="I431" s="99"/>
      <c r="J431" s="100"/>
      <c r="K431" s="34">
        <f>'Автоматические данные'!$J$107</f>
        <v>0</v>
      </c>
      <c r="L431" s="35">
        <v>0</v>
      </c>
      <c r="M431" s="36">
        <f>SUM(K431/OLE_LINK5*10000)</f>
        <v>0</v>
      </c>
      <c r="N431" s="36"/>
    </row>
    <row r="432" spans="1:14" ht="15.75">
      <c r="A432" s="89"/>
      <c r="B432" s="90"/>
      <c r="C432" s="90"/>
      <c r="D432" s="91"/>
      <c r="E432" s="101" t="s">
        <v>38</v>
      </c>
      <c r="F432" s="102"/>
      <c r="G432" s="102"/>
      <c r="H432" s="102"/>
      <c r="I432" s="102"/>
      <c r="J432" s="103"/>
      <c r="K432" s="34">
        <f>'Автоматические данные'!$K$107</f>
        <v>0</v>
      </c>
      <c r="L432" s="35">
        <v>0</v>
      </c>
      <c r="M432" s="36">
        <f>SUM(K432/OLE_LINK5*10000)</f>
        <v>0</v>
      </c>
      <c r="N432" s="36"/>
    </row>
    <row r="433" spans="1:14" ht="15.75">
      <c r="A433" s="104">
        <v>6032</v>
      </c>
      <c r="B433" s="105"/>
      <c r="C433" s="105"/>
      <c r="D433" s="106"/>
      <c r="E433" s="80" t="s">
        <v>39</v>
      </c>
      <c r="F433" s="81"/>
      <c r="G433" s="81"/>
      <c r="H433" s="81"/>
      <c r="I433" s="81"/>
      <c r="J433" s="82"/>
      <c r="K433" s="34">
        <f>'Автоматические данные'!$L$107</f>
        <v>0</v>
      </c>
      <c r="L433" s="35">
        <v>0</v>
      </c>
      <c r="M433" s="36">
        <f>SUM(K433/OLE_LINK5*10000)</f>
        <v>0</v>
      </c>
      <c r="N433" s="29"/>
    </row>
    <row r="434" spans="1:14" ht="15.75">
      <c r="A434" s="107" t="s">
        <v>135</v>
      </c>
      <c r="B434" s="108"/>
      <c r="C434" s="108"/>
      <c r="D434" s="109"/>
      <c r="E434" s="92" t="s">
        <v>35</v>
      </c>
      <c r="F434" s="93"/>
      <c r="G434" s="93"/>
      <c r="H434" s="93"/>
      <c r="I434" s="93"/>
      <c r="J434" s="94"/>
      <c r="K434" s="30">
        <f>'Автоматические данные'!$H$108</f>
        <v>0</v>
      </c>
      <c r="L434" s="31">
        <v>0</v>
      </c>
      <c r="M434" s="32">
        <f>SUM(K434/A438*10000)</f>
        <v>0</v>
      </c>
      <c r="N434" s="32"/>
    </row>
    <row r="435" spans="1:14" ht="15.75">
      <c r="A435" s="110"/>
      <c r="B435" s="111"/>
      <c r="C435" s="111"/>
      <c r="D435" s="112"/>
      <c r="E435" s="95" t="s">
        <v>36</v>
      </c>
      <c r="F435" s="96"/>
      <c r="G435" s="96"/>
      <c r="H435" s="96"/>
      <c r="I435" s="96"/>
      <c r="J435" s="97"/>
      <c r="K435" s="30">
        <f>'Автоматические данные'!$I$108</f>
        <v>0</v>
      </c>
      <c r="L435" s="31">
        <v>0</v>
      </c>
      <c r="M435" s="32">
        <f>SUM(K435/A438*10000)</f>
        <v>0</v>
      </c>
      <c r="N435" s="32"/>
    </row>
    <row r="436" spans="1:14" ht="15.75">
      <c r="A436" s="110"/>
      <c r="B436" s="111"/>
      <c r="C436" s="111"/>
      <c r="D436" s="112"/>
      <c r="E436" s="98" t="s">
        <v>37</v>
      </c>
      <c r="F436" s="99"/>
      <c r="G436" s="99"/>
      <c r="H436" s="99"/>
      <c r="I436" s="99"/>
      <c r="J436" s="100"/>
      <c r="K436" s="30">
        <f>'Автоматические данные'!$J$108</f>
        <v>0</v>
      </c>
      <c r="L436" s="31">
        <v>0</v>
      </c>
      <c r="M436" s="32">
        <f>SUM(K436/A438*10000)</f>
        <v>0</v>
      </c>
      <c r="N436" s="32"/>
    </row>
    <row r="437" spans="1:14" ht="15.75">
      <c r="A437" s="113"/>
      <c r="B437" s="114"/>
      <c r="C437" s="114"/>
      <c r="D437" s="115"/>
      <c r="E437" s="101" t="s">
        <v>38</v>
      </c>
      <c r="F437" s="102"/>
      <c r="G437" s="102"/>
      <c r="H437" s="102"/>
      <c r="I437" s="102"/>
      <c r="J437" s="103"/>
      <c r="K437" s="30">
        <f>'Автоматические данные'!$K$108</f>
        <v>0</v>
      </c>
      <c r="L437" s="31">
        <v>0</v>
      </c>
      <c r="M437" s="32">
        <f>SUM(K437/A438*10000)</f>
        <v>0</v>
      </c>
      <c r="N437" s="32"/>
    </row>
    <row r="438" spans="1:14" ht="15.75">
      <c r="A438" s="104">
        <v>7620</v>
      </c>
      <c r="B438" s="105"/>
      <c r="C438" s="105"/>
      <c r="D438" s="106"/>
      <c r="E438" s="80" t="s">
        <v>39</v>
      </c>
      <c r="F438" s="81"/>
      <c r="G438" s="81"/>
      <c r="H438" s="81"/>
      <c r="I438" s="81"/>
      <c r="J438" s="82"/>
      <c r="K438" s="30">
        <f>'Автоматические данные'!$L$108</f>
        <v>0</v>
      </c>
      <c r="L438" s="31">
        <v>0</v>
      </c>
      <c r="M438" s="32">
        <f>SUM(K438/A438*10000)</f>
        <v>0</v>
      </c>
      <c r="N438" s="33"/>
    </row>
    <row r="439" spans="1:14" ht="15.75">
      <c r="A439" s="83" t="s">
        <v>136</v>
      </c>
      <c r="B439" s="84"/>
      <c r="C439" s="84"/>
      <c r="D439" s="85"/>
      <c r="E439" s="92" t="s">
        <v>35</v>
      </c>
      <c r="F439" s="93"/>
      <c r="G439" s="93"/>
      <c r="H439" s="93"/>
      <c r="I439" s="93"/>
      <c r="J439" s="94"/>
      <c r="K439" s="34">
        <f>'Автоматические данные'!$H$109</f>
        <v>0</v>
      </c>
      <c r="L439" s="34">
        <v>0</v>
      </c>
      <c r="M439" s="36">
        <f>SUM(K439/A443*10000)</f>
        <v>0</v>
      </c>
      <c r="N439" s="36"/>
    </row>
    <row r="440" spans="1:14" ht="15.75">
      <c r="A440" s="86"/>
      <c r="B440" s="87"/>
      <c r="C440" s="87"/>
      <c r="D440" s="88"/>
      <c r="E440" s="95" t="s">
        <v>36</v>
      </c>
      <c r="F440" s="96"/>
      <c r="G440" s="96"/>
      <c r="H440" s="96"/>
      <c r="I440" s="96"/>
      <c r="J440" s="97"/>
      <c r="K440" s="34">
        <f>'Автоматические данные'!$I$109</f>
        <v>0</v>
      </c>
      <c r="L440" s="34">
        <v>0</v>
      </c>
      <c r="M440" s="36">
        <f>SUM(K440/A443*10000)</f>
        <v>0</v>
      </c>
      <c r="N440" s="36"/>
    </row>
    <row r="441" spans="1:14" ht="15.75">
      <c r="A441" s="86"/>
      <c r="B441" s="87"/>
      <c r="C441" s="87"/>
      <c r="D441" s="88"/>
      <c r="E441" s="98" t="s">
        <v>37</v>
      </c>
      <c r="F441" s="99"/>
      <c r="G441" s="99"/>
      <c r="H441" s="99"/>
      <c r="I441" s="99"/>
      <c r="J441" s="100"/>
      <c r="K441" s="34">
        <f>'Автоматические данные'!$J$109</f>
        <v>0</v>
      </c>
      <c r="L441" s="34">
        <v>0</v>
      </c>
      <c r="M441" s="36">
        <f>SUM(K441/A443*10000)</f>
        <v>0</v>
      </c>
      <c r="N441" s="36"/>
    </row>
    <row r="442" spans="1:14" ht="15.75">
      <c r="A442" s="89"/>
      <c r="B442" s="90"/>
      <c r="C442" s="90"/>
      <c r="D442" s="91"/>
      <c r="E442" s="101" t="s">
        <v>38</v>
      </c>
      <c r="F442" s="102"/>
      <c r="G442" s="102"/>
      <c r="H442" s="102"/>
      <c r="I442" s="102"/>
      <c r="J442" s="103"/>
      <c r="K442" s="34">
        <f>'Автоматические данные'!$K$109</f>
        <v>0</v>
      </c>
      <c r="L442" s="34">
        <v>0</v>
      </c>
      <c r="M442" s="36">
        <f>SUM(K442/A443*10000)</f>
        <v>0</v>
      </c>
      <c r="N442" s="36"/>
    </row>
    <row r="443" spans="1:14" ht="15.75">
      <c r="A443" s="104">
        <v>4840</v>
      </c>
      <c r="B443" s="105"/>
      <c r="C443" s="105"/>
      <c r="D443" s="106"/>
      <c r="E443" s="80" t="s">
        <v>39</v>
      </c>
      <c r="F443" s="81"/>
      <c r="G443" s="81"/>
      <c r="H443" s="81"/>
      <c r="I443" s="81"/>
      <c r="J443" s="82"/>
      <c r="K443" s="34">
        <f>'Автоматические данные'!$L$109</f>
        <v>0</v>
      </c>
      <c r="L443" s="34">
        <v>0</v>
      </c>
      <c r="M443" s="36">
        <f>SUM(K443/A443*10000)</f>
        <v>0</v>
      </c>
      <c r="N443" s="36"/>
    </row>
    <row r="444" spans="1:14" ht="15.75">
      <c r="A444" s="107" t="s">
        <v>137</v>
      </c>
      <c r="B444" s="108"/>
      <c r="C444" s="108"/>
      <c r="D444" s="109"/>
      <c r="E444" s="92" t="s">
        <v>35</v>
      </c>
      <c r="F444" s="93"/>
      <c r="G444" s="93"/>
      <c r="H444" s="93"/>
      <c r="I444" s="93"/>
      <c r="J444" s="94"/>
      <c r="K444" s="30">
        <f>'Автоматические данные'!$H$110</f>
        <v>0</v>
      </c>
      <c r="L444" s="31">
        <v>0</v>
      </c>
      <c r="M444" s="32">
        <f>SUM(K444/OLE_LINK28*10000)</f>
        <v>0</v>
      </c>
      <c r="N444" s="32"/>
    </row>
    <row r="445" spans="1:14" ht="15.75">
      <c r="A445" s="110"/>
      <c r="B445" s="111"/>
      <c r="C445" s="111"/>
      <c r="D445" s="112"/>
      <c r="E445" s="95" t="s">
        <v>36</v>
      </c>
      <c r="F445" s="96"/>
      <c r="G445" s="96"/>
      <c r="H445" s="96"/>
      <c r="I445" s="96"/>
      <c r="J445" s="97"/>
      <c r="K445" s="30">
        <f>'Автоматические данные'!$I$110</f>
        <v>0</v>
      </c>
      <c r="L445" s="31">
        <v>0</v>
      </c>
      <c r="M445" s="32">
        <f>SUM(K445/OLE_LINK28*10000)</f>
        <v>0</v>
      </c>
      <c r="N445" s="32"/>
    </row>
    <row r="446" spans="1:14" ht="15.75">
      <c r="A446" s="110"/>
      <c r="B446" s="111"/>
      <c r="C446" s="111"/>
      <c r="D446" s="112"/>
      <c r="E446" s="98" t="s">
        <v>37</v>
      </c>
      <c r="F446" s="99"/>
      <c r="G446" s="99"/>
      <c r="H446" s="99"/>
      <c r="I446" s="99"/>
      <c r="J446" s="100"/>
      <c r="K446" s="30">
        <f>'Автоматические данные'!$J$110</f>
        <v>0</v>
      </c>
      <c r="L446" s="31">
        <v>0</v>
      </c>
      <c r="M446" s="32">
        <f>SUM(K446/OLE_LINK28*10000)</f>
        <v>0</v>
      </c>
      <c r="N446" s="32"/>
    </row>
    <row r="447" spans="1:14" ht="15.75">
      <c r="A447" s="113"/>
      <c r="B447" s="114"/>
      <c r="C447" s="114"/>
      <c r="D447" s="115"/>
      <c r="E447" s="101" t="s">
        <v>38</v>
      </c>
      <c r="F447" s="102"/>
      <c r="G447" s="102"/>
      <c r="H447" s="102"/>
      <c r="I447" s="102"/>
      <c r="J447" s="103"/>
      <c r="K447" s="30">
        <f>'Автоматические данные'!$K$110</f>
        <v>0</v>
      </c>
      <c r="L447" s="31">
        <v>0</v>
      </c>
      <c r="M447" s="32">
        <f>SUM(K447/OLE_LINK28*10000)</f>
        <v>0</v>
      </c>
      <c r="N447" s="32"/>
    </row>
    <row r="448" spans="1:14" ht="15.75">
      <c r="A448" s="104">
        <v>9533</v>
      </c>
      <c r="B448" s="105"/>
      <c r="C448" s="105"/>
      <c r="D448" s="106"/>
      <c r="E448" s="80" t="s">
        <v>39</v>
      </c>
      <c r="F448" s="81"/>
      <c r="G448" s="81"/>
      <c r="H448" s="81"/>
      <c r="I448" s="81"/>
      <c r="J448" s="82"/>
      <c r="K448" s="30">
        <f>'Автоматические данные'!$L$110</f>
        <v>0</v>
      </c>
      <c r="L448" s="31">
        <v>0</v>
      </c>
      <c r="M448" s="32">
        <f>SUM(K448/OLE_LINK28*10000)</f>
        <v>0</v>
      </c>
      <c r="N448" s="32"/>
    </row>
    <row r="449" spans="1:14" ht="39.75" customHeight="1">
      <c r="A449" s="352" t="s">
        <v>117</v>
      </c>
      <c r="B449" s="352"/>
      <c r="C449" s="352"/>
      <c r="D449" s="352"/>
      <c r="E449" s="352"/>
      <c r="F449" s="352"/>
      <c r="G449" s="352"/>
      <c r="H449" s="352"/>
      <c r="I449" s="352"/>
      <c r="J449" s="352"/>
      <c r="K449" s="352"/>
      <c r="L449" s="352"/>
      <c r="M449" s="352"/>
      <c r="N449" s="352"/>
    </row>
    <row r="450" spans="1:14" ht="16.5">
      <c r="A450" s="351" t="str">
        <f>'Ручные данные'!$I$3</f>
        <v>III квартал 2018 г.</v>
      </c>
      <c r="B450" s="351"/>
      <c r="C450" s="351"/>
      <c r="D450" s="351"/>
      <c r="E450" s="351"/>
      <c r="F450" s="351"/>
      <c r="G450" s="351"/>
      <c r="H450" s="351"/>
      <c r="I450" s="351"/>
      <c r="J450" s="351"/>
      <c r="K450" s="351"/>
      <c r="L450" s="351"/>
      <c r="M450" s="351"/>
      <c r="N450" s="351"/>
    </row>
    <row r="451" spans="1:14" ht="128.25">
      <c r="A451" s="118" t="s">
        <v>118</v>
      </c>
      <c r="B451" s="119"/>
      <c r="C451" s="119"/>
      <c r="D451" s="120"/>
      <c r="E451" s="118" t="s">
        <v>119</v>
      </c>
      <c r="F451" s="121"/>
      <c r="G451" s="121"/>
      <c r="H451" s="121"/>
      <c r="I451" s="121"/>
      <c r="J451" s="122"/>
      <c r="K451" s="25" t="s">
        <v>75</v>
      </c>
      <c r="L451" s="41" t="s">
        <v>46</v>
      </c>
      <c r="M451" s="26" t="s">
        <v>47</v>
      </c>
      <c r="N451" s="26" t="s">
        <v>120</v>
      </c>
    </row>
    <row r="452" spans="1:14" ht="15.75">
      <c r="A452" s="83" t="s">
        <v>138</v>
      </c>
      <c r="B452" s="84"/>
      <c r="C452" s="84"/>
      <c r="D452" s="85"/>
      <c r="E452" s="92" t="s">
        <v>35</v>
      </c>
      <c r="F452" s="93"/>
      <c r="G452" s="93"/>
      <c r="H452" s="93"/>
      <c r="I452" s="93"/>
      <c r="J452" s="94"/>
      <c r="K452" s="34">
        <f>'Автоматические данные'!$H$111</f>
        <v>0</v>
      </c>
      <c r="L452" s="35">
        <v>0</v>
      </c>
      <c r="M452" s="36">
        <f>SUM(K452/A456*10000)</f>
        <v>0</v>
      </c>
      <c r="N452" s="36">
        <f>SUM(M814-'[1]Обработка данных'!F36)</f>
        <v>-2.0719420953123833</v>
      </c>
    </row>
    <row r="453" spans="1:14" ht="15.75">
      <c r="A453" s="86"/>
      <c r="B453" s="87"/>
      <c r="C453" s="87"/>
      <c r="D453" s="88"/>
      <c r="E453" s="95" t="s">
        <v>36</v>
      </c>
      <c r="F453" s="96"/>
      <c r="G453" s="96"/>
      <c r="H453" s="96"/>
      <c r="I453" s="96"/>
      <c r="J453" s="97"/>
      <c r="K453" s="34">
        <f>'Автоматические данные'!$I$111</f>
        <v>0</v>
      </c>
      <c r="L453" s="35">
        <v>0</v>
      </c>
      <c r="M453" s="36">
        <f>SUM(K453/A456*10000)</f>
        <v>0</v>
      </c>
      <c r="N453" s="36">
        <f>SUM(M815-'[1]Обработка данных'!F37)</f>
        <v>-7.4041460170721933</v>
      </c>
    </row>
    <row r="454" spans="1:14" ht="15.75">
      <c r="A454" s="86"/>
      <c r="B454" s="87"/>
      <c r="C454" s="87"/>
      <c r="D454" s="88"/>
      <c r="E454" s="98" t="s">
        <v>37</v>
      </c>
      <c r="F454" s="99"/>
      <c r="G454" s="99"/>
      <c r="H454" s="99"/>
      <c r="I454" s="99"/>
      <c r="J454" s="100"/>
      <c r="K454" s="34">
        <f>'Автоматические данные'!$J$111</f>
        <v>0</v>
      </c>
      <c r="L454" s="35">
        <v>0</v>
      </c>
      <c r="M454" s="36">
        <f>SUM(K454/A456*10000)</f>
        <v>0</v>
      </c>
      <c r="N454" s="36">
        <f>SUM(M816-'[1]Обработка данных'!F38)</f>
        <v>-0.68556907565483272</v>
      </c>
    </row>
    <row r="455" spans="1:14" ht="15.75">
      <c r="A455" s="89"/>
      <c r="B455" s="90"/>
      <c r="C455" s="90"/>
      <c r="D455" s="91"/>
      <c r="E455" s="101" t="s">
        <v>38</v>
      </c>
      <c r="F455" s="102"/>
      <c r="G455" s="102"/>
      <c r="H455" s="102"/>
      <c r="I455" s="102"/>
      <c r="J455" s="103"/>
      <c r="K455" s="34">
        <f>'Автоматические данные'!$K$111</f>
        <v>0</v>
      </c>
      <c r="L455" s="35">
        <v>0</v>
      </c>
      <c r="M455" s="36">
        <f>SUM(K455/A456*10000)</f>
        <v>0</v>
      </c>
      <c r="N455" s="36">
        <f>SUM(M817-'[1]Обработка данных'!F39)</f>
        <v>-6.4443493111554275</v>
      </c>
    </row>
    <row r="456" spans="1:14" ht="15.75">
      <c r="A456" s="104">
        <v>12634</v>
      </c>
      <c r="B456" s="105"/>
      <c r="C456" s="105"/>
      <c r="D456" s="106"/>
      <c r="E456" s="80" t="s">
        <v>39</v>
      </c>
      <c r="F456" s="81"/>
      <c r="G456" s="81"/>
      <c r="H456" s="81"/>
      <c r="I456" s="81"/>
      <c r="J456" s="82"/>
      <c r="K456" s="34">
        <f>'Автоматические данные'!$L$111</f>
        <v>0</v>
      </c>
      <c r="L456" s="35">
        <v>0</v>
      </c>
      <c r="M456" s="36">
        <f>SUM(K456/A456*10000)</f>
        <v>0</v>
      </c>
      <c r="N456" s="29">
        <f>SUM(M818-'[1]Обработка данных'!F40)</f>
        <v>-0.81201848294227963</v>
      </c>
    </row>
    <row r="457" spans="1:14" ht="15.75">
      <c r="A457" s="107" t="s">
        <v>139</v>
      </c>
      <c r="B457" s="108"/>
      <c r="C457" s="108"/>
      <c r="D457" s="109"/>
      <c r="E457" s="92" t="s">
        <v>35</v>
      </c>
      <c r="F457" s="93"/>
      <c r="G457" s="93"/>
      <c r="H457" s="93"/>
      <c r="I457" s="93"/>
      <c r="J457" s="94"/>
      <c r="K457" s="30">
        <f>'Автоматические данные'!$H$112</f>
        <v>0</v>
      </c>
      <c r="L457" s="31">
        <v>0</v>
      </c>
      <c r="M457" s="32">
        <f>SUM(K457/A461*10000)</f>
        <v>0</v>
      </c>
      <c r="N457" s="32">
        <f>SUM(M819-'[1]Обработка данных'!F36)</f>
        <v>-2.0719420953123833</v>
      </c>
    </row>
    <row r="458" spans="1:14" ht="15.75">
      <c r="A458" s="110"/>
      <c r="B458" s="111"/>
      <c r="C458" s="111"/>
      <c r="D458" s="112"/>
      <c r="E458" s="95" t="s">
        <v>36</v>
      </c>
      <c r="F458" s="96"/>
      <c r="G458" s="96"/>
      <c r="H458" s="96"/>
      <c r="I458" s="96"/>
      <c r="J458" s="97"/>
      <c r="K458" s="30">
        <f>'Автоматические данные'!$I$112</f>
        <v>0</v>
      </c>
      <c r="L458" s="31">
        <v>0</v>
      </c>
      <c r="M458" s="32">
        <f>SUM(K458/A461*10000)</f>
        <v>0</v>
      </c>
      <c r="N458" s="32">
        <f>SUM(M820-'[1]Обработка данных'!F37)</f>
        <v>-7.4041460170721933</v>
      </c>
    </row>
    <row r="459" spans="1:14" ht="15.75">
      <c r="A459" s="110"/>
      <c r="B459" s="111"/>
      <c r="C459" s="111"/>
      <c r="D459" s="112"/>
      <c r="E459" s="98" t="s">
        <v>37</v>
      </c>
      <c r="F459" s="99"/>
      <c r="G459" s="99"/>
      <c r="H459" s="99"/>
      <c r="I459" s="99"/>
      <c r="J459" s="100"/>
      <c r="K459" s="30">
        <f>'Автоматические данные'!$J$112</f>
        <v>0</v>
      </c>
      <c r="L459" s="31">
        <v>0</v>
      </c>
      <c r="M459" s="32">
        <f>SUM(K459/A461*10000)</f>
        <v>0</v>
      </c>
      <c r="N459" s="32">
        <f>SUM(M821-'[1]Обработка данных'!F38)</f>
        <v>-0.68556907565483272</v>
      </c>
    </row>
    <row r="460" spans="1:14" ht="15.75">
      <c r="A460" s="113"/>
      <c r="B460" s="114"/>
      <c r="C460" s="114"/>
      <c r="D460" s="115"/>
      <c r="E460" s="101" t="s">
        <v>38</v>
      </c>
      <c r="F460" s="102"/>
      <c r="G460" s="102"/>
      <c r="H460" s="102"/>
      <c r="I460" s="102"/>
      <c r="J460" s="103"/>
      <c r="K460" s="30">
        <f>'Автоматические данные'!$K$112</f>
        <v>0</v>
      </c>
      <c r="L460" s="31">
        <v>0</v>
      </c>
      <c r="M460" s="32">
        <f>SUM(K460/A461*10000)</f>
        <v>0</v>
      </c>
      <c r="N460" s="32">
        <f>SUM(M822-'[1]Обработка данных'!F39)</f>
        <v>-6.4443493111554275</v>
      </c>
    </row>
    <row r="461" spans="1:14" ht="15.75">
      <c r="A461" s="104">
        <v>7224</v>
      </c>
      <c r="B461" s="105"/>
      <c r="C461" s="105"/>
      <c r="D461" s="106"/>
      <c r="E461" s="80" t="s">
        <v>39</v>
      </c>
      <c r="F461" s="81"/>
      <c r="G461" s="81"/>
      <c r="H461" s="81"/>
      <c r="I461" s="81"/>
      <c r="J461" s="82"/>
      <c r="K461" s="30">
        <f>'Автоматические данные'!$L$112</f>
        <v>0</v>
      </c>
      <c r="L461" s="31">
        <v>0</v>
      </c>
      <c r="M461" s="32">
        <f>SUM(K461/A461*10000)</f>
        <v>0</v>
      </c>
      <c r="N461" s="32">
        <f>SUM(M823-'[1]Обработка данных'!F40)</f>
        <v>-0.81201848294227963</v>
      </c>
    </row>
    <row r="462" spans="1:14" ht="15.75">
      <c r="A462" s="83" t="s">
        <v>140</v>
      </c>
      <c r="B462" s="84"/>
      <c r="C462" s="84"/>
      <c r="D462" s="85"/>
      <c r="E462" s="92" t="s">
        <v>35</v>
      </c>
      <c r="F462" s="93"/>
      <c r="G462" s="93"/>
      <c r="H462" s="93"/>
      <c r="I462" s="93"/>
      <c r="J462" s="94"/>
      <c r="K462" s="34">
        <f>'Автоматические данные'!$H$113</f>
        <v>0</v>
      </c>
      <c r="L462" s="35">
        <v>0</v>
      </c>
      <c r="M462" s="36">
        <f>SUM(K462/A466*10000)</f>
        <v>0</v>
      </c>
      <c r="N462" s="36">
        <f>SUM(M824-'[1]Обработка данных'!F36)</f>
        <v>-2.0719420953123833</v>
      </c>
    </row>
    <row r="463" spans="1:14" ht="15.75">
      <c r="A463" s="86"/>
      <c r="B463" s="87"/>
      <c r="C463" s="87"/>
      <c r="D463" s="88"/>
      <c r="E463" s="95" t="s">
        <v>36</v>
      </c>
      <c r="F463" s="96"/>
      <c r="G463" s="96"/>
      <c r="H463" s="96"/>
      <c r="I463" s="96"/>
      <c r="J463" s="97"/>
      <c r="K463" s="34">
        <f>'Автоматические данные'!$I$113</f>
        <v>0</v>
      </c>
      <c r="L463" s="35">
        <v>0</v>
      </c>
      <c r="M463" s="36">
        <f>SUM(K463/A466*10000)</f>
        <v>0</v>
      </c>
      <c r="N463" s="36">
        <f>SUM(M825-'[1]Обработка данных'!F37)</f>
        <v>-7.4041460170721933</v>
      </c>
    </row>
    <row r="464" spans="1:14" ht="15.75">
      <c r="A464" s="86"/>
      <c r="B464" s="87"/>
      <c r="C464" s="87"/>
      <c r="D464" s="88"/>
      <c r="E464" s="98" t="s">
        <v>37</v>
      </c>
      <c r="F464" s="99"/>
      <c r="G464" s="99"/>
      <c r="H464" s="99"/>
      <c r="I464" s="99"/>
      <c r="J464" s="100"/>
      <c r="K464" s="34">
        <f>'Автоматические данные'!$J$113</f>
        <v>0</v>
      </c>
      <c r="L464" s="35">
        <v>0</v>
      </c>
      <c r="M464" s="36">
        <f>SUM(K464/A466*10000)</f>
        <v>0</v>
      </c>
      <c r="N464" s="29">
        <f>SUM(M826-'[1]Обработка данных'!F38)</f>
        <v>-0.68556907565483272</v>
      </c>
    </row>
    <row r="465" spans="1:14" ht="15.75">
      <c r="A465" s="89"/>
      <c r="B465" s="90"/>
      <c r="C465" s="90"/>
      <c r="D465" s="91"/>
      <c r="E465" s="101" t="s">
        <v>38</v>
      </c>
      <c r="F465" s="102"/>
      <c r="G465" s="102"/>
      <c r="H465" s="102"/>
      <c r="I465" s="102"/>
      <c r="J465" s="103"/>
      <c r="K465" s="34">
        <f>'Автоматические данные'!$K$113</f>
        <v>0</v>
      </c>
      <c r="L465" s="35">
        <v>0</v>
      </c>
      <c r="M465" s="36">
        <f>SUM(K465/A466*10000)</f>
        <v>0</v>
      </c>
      <c r="N465" s="29">
        <f>SUM(M827-'[1]Обработка данных'!F39)</f>
        <v>-6.4443493111554275</v>
      </c>
    </row>
    <row r="466" spans="1:14" ht="15.75">
      <c r="A466" s="104">
        <v>10538</v>
      </c>
      <c r="B466" s="105"/>
      <c r="C466" s="105"/>
      <c r="D466" s="106"/>
      <c r="E466" s="80" t="s">
        <v>39</v>
      </c>
      <c r="F466" s="81"/>
      <c r="G466" s="81"/>
      <c r="H466" s="81"/>
      <c r="I466" s="81"/>
      <c r="J466" s="82"/>
      <c r="K466" s="34">
        <f>'Автоматические данные'!$L$113</f>
        <v>0</v>
      </c>
      <c r="L466" s="35">
        <v>0</v>
      </c>
      <c r="M466" s="36">
        <f>SUM(K466/A466*10000)</f>
        <v>0</v>
      </c>
      <c r="N466" s="29">
        <f>SUM([1]Обзор!M780-'[1]Обработка данных'!F40)</f>
        <v>3.9327148630436759</v>
      </c>
    </row>
    <row r="467" spans="1:14" ht="15.75">
      <c r="A467" s="107" t="s">
        <v>141</v>
      </c>
      <c r="B467" s="108"/>
      <c r="C467" s="108"/>
      <c r="D467" s="109"/>
      <c r="E467" s="92" t="s">
        <v>35</v>
      </c>
      <c r="F467" s="93"/>
      <c r="G467" s="93"/>
      <c r="H467" s="93"/>
      <c r="I467" s="93"/>
      <c r="J467" s="94"/>
      <c r="K467" s="30">
        <f>'Автоматические данные'!$H$114</f>
        <v>0</v>
      </c>
      <c r="L467" s="31">
        <v>0</v>
      </c>
      <c r="M467" s="32">
        <f>SUM(K467/A471*10000)</f>
        <v>0</v>
      </c>
      <c r="N467" s="32">
        <f>SUM(M829-'[1]Обработка данных'!F36)</f>
        <v>-2.0719420953123833</v>
      </c>
    </row>
    <row r="468" spans="1:14" ht="15.75">
      <c r="A468" s="110"/>
      <c r="B468" s="111"/>
      <c r="C468" s="111"/>
      <c r="D468" s="112"/>
      <c r="E468" s="95" t="s">
        <v>36</v>
      </c>
      <c r="F468" s="96"/>
      <c r="G468" s="96"/>
      <c r="H468" s="96"/>
      <c r="I468" s="96"/>
      <c r="J468" s="97"/>
      <c r="K468" s="30">
        <f>'Автоматические данные'!$I$114</f>
        <v>0</v>
      </c>
      <c r="L468" s="31">
        <v>0</v>
      </c>
      <c r="M468" s="32">
        <f>SUM(K468/A471*10000)</f>
        <v>0</v>
      </c>
      <c r="N468" s="33">
        <f>SUM(M830-'[1]Обработка данных'!F37)</f>
        <v>-7.4041460170721933</v>
      </c>
    </row>
    <row r="469" spans="1:14" ht="15.75">
      <c r="A469" s="110"/>
      <c r="B469" s="111"/>
      <c r="C469" s="111"/>
      <c r="D469" s="112"/>
      <c r="E469" s="98" t="s">
        <v>37</v>
      </c>
      <c r="F469" s="99"/>
      <c r="G469" s="99"/>
      <c r="H469" s="99"/>
      <c r="I469" s="99"/>
      <c r="J469" s="100"/>
      <c r="K469" s="30">
        <f>'Автоматические данные'!$J$114</f>
        <v>0</v>
      </c>
      <c r="L469" s="31">
        <v>0</v>
      </c>
      <c r="M469" s="32">
        <f>SUM(K469/A471*10000)</f>
        <v>0</v>
      </c>
      <c r="N469" s="33">
        <f>SUM(M831-'[1]Обработка данных'!F38)</f>
        <v>-0.68556907565483272</v>
      </c>
    </row>
    <row r="470" spans="1:14" ht="15.75">
      <c r="A470" s="113"/>
      <c r="B470" s="114"/>
      <c r="C470" s="114"/>
      <c r="D470" s="115"/>
      <c r="E470" s="101" t="s">
        <v>38</v>
      </c>
      <c r="F470" s="102"/>
      <c r="G470" s="102"/>
      <c r="H470" s="102"/>
      <c r="I470" s="102"/>
      <c r="J470" s="103"/>
      <c r="K470" s="30">
        <f>'Автоматические данные'!$K$114</f>
        <v>0</v>
      </c>
      <c r="L470" s="31">
        <v>0</v>
      </c>
      <c r="M470" s="32">
        <f>SUM(K470/A471*10000)</f>
        <v>0</v>
      </c>
      <c r="N470" s="33">
        <f>SUM(M832-'[1]Обработка данных'!F39)</f>
        <v>-6.4443493111554275</v>
      </c>
    </row>
    <row r="471" spans="1:14" ht="15.75">
      <c r="A471" s="104">
        <v>9564</v>
      </c>
      <c r="B471" s="105"/>
      <c r="C471" s="105"/>
      <c r="D471" s="106"/>
      <c r="E471" s="80" t="s">
        <v>39</v>
      </c>
      <c r="F471" s="81"/>
      <c r="G471" s="81"/>
      <c r="H471" s="81"/>
      <c r="I471" s="81"/>
      <c r="J471" s="82"/>
      <c r="K471" s="30">
        <f>'Автоматические данные'!$L$114</f>
        <v>0</v>
      </c>
      <c r="L471" s="31">
        <v>0</v>
      </c>
      <c r="M471" s="32">
        <f>SUM(K471/A471*10000)</f>
        <v>0</v>
      </c>
      <c r="N471" s="33">
        <f>SUM(M833-'[1]Обработка данных'!F40)</f>
        <v>-0.81201848294227963</v>
      </c>
    </row>
    <row r="472" spans="1:14" ht="41.25" customHeight="1">
      <c r="A472" s="352" t="s">
        <v>117</v>
      </c>
      <c r="B472" s="352"/>
      <c r="C472" s="352"/>
      <c r="D472" s="352"/>
      <c r="E472" s="352"/>
      <c r="F472" s="352"/>
      <c r="G472" s="352"/>
      <c r="H472" s="352"/>
      <c r="I472" s="352"/>
      <c r="J472" s="352"/>
      <c r="K472" s="352"/>
      <c r="L472" s="352"/>
      <c r="M472" s="352"/>
      <c r="N472" s="352"/>
    </row>
    <row r="473" spans="1:14" ht="16.5">
      <c r="A473" s="351" t="str">
        <f>'Ручные данные'!$I$3</f>
        <v>III квартал 2018 г.</v>
      </c>
      <c r="B473" s="351"/>
      <c r="C473" s="351"/>
      <c r="D473" s="351"/>
      <c r="E473" s="351"/>
      <c r="F473" s="351"/>
      <c r="G473" s="351"/>
      <c r="H473" s="351"/>
      <c r="I473" s="351"/>
      <c r="J473" s="351"/>
      <c r="K473" s="351"/>
      <c r="L473" s="351"/>
      <c r="M473" s="351"/>
      <c r="N473" s="351"/>
    </row>
    <row r="474" spans="1:14" ht="87.75" customHeight="1">
      <c r="A474" s="118" t="s">
        <v>118</v>
      </c>
      <c r="B474" s="119"/>
      <c r="C474" s="119"/>
      <c r="D474" s="120"/>
      <c r="E474" s="118" t="s">
        <v>119</v>
      </c>
      <c r="F474" s="121"/>
      <c r="G474" s="121"/>
      <c r="H474" s="121"/>
      <c r="I474" s="121"/>
      <c r="J474" s="122"/>
      <c r="K474" s="25" t="s">
        <v>75</v>
      </c>
      <c r="L474" s="41" t="s">
        <v>46</v>
      </c>
      <c r="M474" s="26" t="s">
        <v>47</v>
      </c>
      <c r="N474" s="26" t="s">
        <v>120</v>
      </c>
    </row>
    <row r="475" spans="1:14" ht="15.75">
      <c r="A475" s="83" t="s">
        <v>142</v>
      </c>
      <c r="B475" s="84"/>
      <c r="C475" s="84"/>
      <c r="D475" s="85"/>
      <c r="E475" s="92" t="s">
        <v>35</v>
      </c>
      <c r="F475" s="93"/>
      <c r="G475" s="93"/>
      <c r="H475" s="93"/>
      <c r="I475" s="93"/>
      <c r="J475" s="94"/>
      <c r="K475" s="34">
        <f>'Автоматические данные'!$H$115</f>
        <v>0</v>
      </c>
      <c r="L475" s="35">
        <f>SUM('Автоматические данные'!H115/'Автоматические данные'!M115*100)</f>
        <v>0</v>
      </c>
      <c r="M475" s="36">
        <f>SUM(K475/A479*10000)</f>
        <v>0</v>
      </c>
      <c r="N475" s="36">
        <f>SUM(M837-'[1]Обработка данных'!F36)</f>
        <v>-2.0719420953123833</v>
      </c>
    </row>
    <row r="476" spans="1:14" ht="15.75">
      <c r="A476" s="86"/>
      <c r="B476" s="87"/>
      <c r="C476" s="87"/>
      <c r="D476" s="88"/>
      <c r="E476" s="95" t="s">
        <v>36</v>
      </c>
      <c r="F476" s="96"/>
      <c r="G476" s="96"/>
      <c r="H476" s="96"/>
      <c r="I476" s="96"/>
      <c r="J476" s="97"/>
      <c r="K476" s="34">
        <f>'Автоматические данные'!$I$115</f>
        <v>0</v>
      </c>
      <c r="L476" s="35">
        <f>SUM('Автоматические данные'!I115/'Автоматические данные'!M115*100)</f>
        <v>0</v>
      </c>
      <c r="M476" s="36">
        <f>SUM(K476/A479*10000)</f>
        <v>0</v>
      </c>
      <c r="N476" s="29">
        <f>SUM(M838-'[1]Обработка данных'!F37)</f>
        <v>-7.4041460170721933</v>
      </c>
    </row>
    <row r="477" spans="1:14" ht="15.75">
      <c r="A477" s="86"/>
      <c r="B477" s="87"/>
      <c r="C477" s="87"/>
      <c r="D477" s="88"/>
      <c r="E477" s="98" t="s">
        <v>37</v>
      </c>
      <c r="F477" s="99"/>
      <c r="G477" s="99"/>
      <c r="H477" s="99"/>
      <c r="I477" s="99"/>
      <c r="J477" s="100"/>
      <c r="K477" s="34">
        <f>'Автоматические данные'!$J$115</f>
        <v>0</v>
      </c>
      <c r="L477" s="35">
        <f>SUM('Автоматические данные'!J115/'Автоматические данные'!M115*100)</f>
        <v>0</v>
      </c>
      <c r="M477" s="36">
        <f>SUM(K477/A479*10000)</f>
        <v>0</v>
      </c>
      <c r="N477" s="29">
        <f>SUM(M839-'[1]Обработка данных'!F38)</f>
        <v>-0.68556907565483272</v>
      </c>
    </row>
    <row r="478" spans="1:14" ht="15.75">
      <c r="A478" s="89"/>
      <c r="B478" s="90"/>
      <c r="C478" s="90"/>
      <c r="D478" s="91"/>
      <c r="E478" s="101" t="s">
        <v>38</v>
      </c>
      <c r="F478" s="102"/>
      <c r="G478" s="102"/>
      <c r="H478" s="102"/>
      <c r="I478" s="102"/>
      <c r="J478" s="103"/>
      <c r="K478" s="34">
        <f>'Автоматические данные'!$K$115</f>
        <v>0</v>
      </c>
      <c r="L478" s="35">
        <f>SUM('Автоматические данные'!K115/'Автоматические данные'!M115*100)</f>
        <v>0</v>
      </c>
      <c r="M478" s="36">
        <f>SUM(K478/A479*10000)</f>
        <v>0</v>
      </c>
      <c r="N478" s="29">
        <f>SUM(M840-'[1]Обработка данных'!F39)</f>
        <v>-6.4443493111554275</v>
      </c>
    </row>
    <row r="479" spans="1:14" ht="15.75">
      <c r="A479" s="104">
        <v>273382</v>
      </c>
      <c r="B479" s="105"/>
      <c r="C479" s="105"/>
      <c r="D479" s="106"/>
      <c r="E479" s="80" t="s">
        <v>39</v>
      </c>
      <c r="F479" s="81"/>
      <c r="G479" s="81"/>
      <c r="H479" s="81"/>
      <c r="I479" s="81"/>
      <c r="J479" s="82"/>
      <c r="K479" s="34">
        <f>'Автоматические данные'!$L$115</f>
        <v>11</v>
      </c>
      <c r="L479" s="35">
        <f>SUM('Автоматические данные'!L115/'Автоматические данные'!M115*100)</f>
        <v>100</v>
      </c>
      <c r="M479" s="36">
        <f>SUM(K479/A479*10000)</f>
        <v>0.40236738336832711</v>
      </c>
      <c r="N479" s="29">
        <f>SUM(M841-'[1]Обработка данных'!F40)</f>
        <v>-0.81201848294227963</v>
      </c>
    </row>
    <row r="480" spans="1:14" ht="15.75">
      <c r="A480" s="107" t="s">
        <v>143</v>
      </c>
      <c r="B480" s="108"/>
      <c r="C480" s="108"/>
      <c r="D480" s="109"/>
      <c r="E480" s="92" t="s">
        <v>35</v>
      </c>
      <c r="F480" s="93"/>
      <c r="G480" s="93"/>
      <c r="H480" s="93"/>
      <c r="I480" s="93"/>
      <c r="J480" s="94"/>
      <c r="K480" s="30">
        <f>'Автоматические данные'!$H$116</f>
        <v>0</v>
      </c>
      <c r="L480" s="31">
        <v>0</v>
      </c>
      <c r="M480" s="32">
        <f>SUM(K480/A484*10000)</f>
        <v>0</v>
      </c>
      <c r="N480" s="32">
        <f>SUM(M842-'[1]Обработка данных'!F36)</f>
        <v>-2.0719420953123833</v>
      </c>
    </row>
    <row r="481" spans="1:14" ht="15.75">
      <c r="A481" s="110"/>
      <c r="B481" s="111"/>
      <c r="C481" s="111"/>
      <c r="D481" s="112"/>
      <c r="E481" s="95" t="s">
        <v>36</v>
      </c>
      <c r="F481" s="96"/>
      <c r="G481" s="96"/>
      <c r="H481" s="96"/>
      <c r="I481" s="96"/>
      <c r="J481" s="97"/>
      <c r="K481" s="30">
        <f>'Автоматические данные'!$I$116</f>
        <v>0</v>
      </c>
      <c r="L481" s="31">
        <v>0</v>
      </c>
      <c r="M481" s="32">
        <f>SUM(K481/A484*10000)</f>
        <v>0</v>
      </c>
      <c r="N481" s="32">
        <f>SUM(M843-'[1]Обработка данных'!F37)</f>
        <v>-7.4041460170721933</v>
      </c>
    </row>
    <row r="482" spans="1:14" ht="15.75">
      <c r="A482" s="110"/>
      <c r="B482" s="111"/>
      <c r="C482" s="111"/>
      <c r="D482" s="112"/>
      <c r="E482" s="98" t="s">
        <v>37</v>
      </c>
      <c r="F482" s="99"/>
      <c r="G482" s="99"/>
      <c r="H482" s="99"/>
      <c r="I482" s="99"/>
      <c r="J482" s="100"/>
      <c r="K482" s="30">
        <f>'Автоматические данные'!$J$116</f>
        <v>0</v>
      </c>
      <c r="L482" s="31">
        <v>0</v>
      </c>
      <c r="M482" s="32">
        <f>SUM(K482/A484*10000)</f>
        <v>0</v>
      </c>
      <c r="N482" s="32">
        <f>SUM(M844-'[1]Обработка данных'!F38)</f>
        <v>-0.68556907565483272</v>
      </c>
    </row>
    <row r="483" spans="1:14" ht="15.75">
      <c r="A483" s="113"/>
      <c r="B483" s="114"/>
      <c r="C483" s="114"/>
      <c r="D483" s="115"/>
      <c r="E483" s="101" t="s">
        <v>38</v>
      </c>
      <c r="F483" s="102"/>
      <c r="G483" s="102"/>
      <c r="H483" s="102"/>
      <c r="I483" s="102"/>
      <c r="J483" s="103"/>
      <c r="K483" s="30">
        <f>'Автоматические данные'!$K$116</f>
        <v>0</v>
      </c>
      <c r="L483" s="31">
        <v>0</v>
      </c>
      <c r="M483" s="32">
        <f>SUM(K483/A484*10000)</f>
        <v>0</v>
      </c>
      <c r="N483" s="32">
        <f>SUM(M845-'[1]Обработка данных'!F39)</f>
        <v>-6.4443493111554275</v>
      </c>
    </row>
    <row r="484" spans="1:14" ht="15.75">
      <c r="A484" s="104">
        <v>24531</v>
      </c>
      <c r="B484" s="105"/>
      <c r="C484" s="105"/>
      <c r="D484" s="106"/>
      <c r="E484" s="80" t="s">
        <v>39</v>
      </c>
      <c r="F484" s="81"/>
      <c r="G484" s="81"/>
      <c r="H484" s="81"/>
      <c r="I484" s="81"/>
      <c r="J484" s="82"/>
      <c r="K484" s="30">
        <f>'Автоматические данные'!$L$116</f>
        <v>1</v>
      </c>
      <c r="L484" s="31">
        <v>0</v>
      </c>
      <c r="M484" s="32">
        <f>SUM(K484/A484*10000)</f>
        <v>0.40764746647099587</v>
      </c>
      <c r="N484" s="33">
        <f>SUM(M846-'[1]Обработка данных'!F40)</f>
        <v>-0.81201848294227963</v>
      </c>
    </row>
    <row r="485" spans="1:14" ht="15.75">
      <c r="A485" s="83" t="s">
        <v>144</v>
      </c>
      <c r="B485" s="84"/>
      <c r="C485" s="84"/>
      <c r="D485" s="85"/>
      <c r="E485" s="92" t="s">
        <v>35</v>
      </c>
      <c r="F485" s="93"/>
      <c r="G485" s="93"/>
      <c r="H485" s="93"/>
      <c r="I485" s="93"/>
      <c r="J485" s="94"/>
      <c r="K485" s="34">
        <f>'Автоматические данные'!$H$117</f>
        <v>0</v>
      </c>
      <c r="L485" s="35">
        <v>0</v>
      </c>
      <c r="M485" s="36">
        <f>SUM(K485/A489*10000)</f>
        <v>0</v>
      </c>
      <c r="N485" s="36">
        <f>SUM(M847-'[1]Обработка данных'!F36)</f>
        <v>-2.0719420953123833</v>
      </c>
    </row>
    <row r="486" spans="1:14" ht="15.75">
      <c r="A486" s="86"/>
      <c r="B486" s="87"/>
      <c r="C486" s="87"/>
      <c r="D486" s="88"/>
      <c r="E486" s="95" t="s">
        <v>36</v>
      </c>
      <c r="F486" s="96"/>
      <c r="G486" s="96"/>
      <c r="H486" s="96"/>
      <c r="I486" s="96"/>
      <c r="J486" s="97"/>
      <c r="K486" s="34">
        <f>'Автоматические данные'!$I$117</f>
        <v>0</v>
      </c>
      <c r="L486" s="35">
        <v>0</v>
      </c>
      <c r="M486" s="36">
        <f>SUM(K486/A489*10000)</f>
        <v>0</v>
      </c>
      <c r="N486" s="36">
        <f>SUM(M848-'[1]Обработка данных'!F37)</f>
        <v>-7.4041460170721933</v>
      </c>
    </row>
    <row r="487" spans="1:14" ht="15.75">
      <c r="A487" s="86"/>
      <c r="B487" s="87"/>
      <c r="C487" s="87"/>
      <c r="D487" s="88"/>
      <c r="E487" s="98" t="s">
        <v>37</v>
      </c>
      <c r="F487" s="99"/>
      <c r="G487" s="99"/>
      <c r="H487" s="99"/>
      <c r="I487" s="99"/>
      <c r="J487" s="100"/>
      <c r="K487" s="34">
        <f>'Автоматические данные'!$J$117</f>
        <v>0</v>
      </c>
      <c r="L487" s="35">
        <v>0</v>
      </c>
      <c r="M487" s="36">
        <f>SUM(K487/A489*10000)</f>
        <v>0</v>
      </c>
      <c r="N487" s="29">
        <f>SUM(M849-'[1]Обработка данных'!F38)</f>
        <v>-0.68556907565483272</v>
      </c>
    </row>
    <row r="488" spans="1:14" ht="16.5" customHeight="1">
      <c r="A488" s="89"/>
      <c r="B488" s="90"/>
      <c r="C488" s="90"/>
      <c r="D488" s="91"/>
      <c r="E488" s="101" t="s">
        <v>38</v>
      </c>
      <c r="F488" s="102"/>
      <c r="G488" s="102"/>
      <c r="H488" s="102"/>
      <c r="I488" s="102"/>
      <c r="J488" s="103"/>
      <c r="K488" s="34">
        <f>'Автоматические данные'!$K$117</f>
        <v>0</v>
      </c>
      <c r="L488" s="35">
        <v>0</v>
      </c>
      <c r="M488" s="36">
        <f>SUM(K488/A489*10000)</f>
        <v>0</v>
      </c>
      <c r="N488" s="36">
        <f>SUM(M850-'[1]Обработка данных'!F39)</f>
        <v>-6.4443493111554275</v>
      </c>
    </row>
    <row r="489" spans="1:14" ht="15.75">
      <c r="A489" s="104">
        <v>16768</v>
      </c>
      <c r="B489" s="105"/>
      <c r="C489" s="105"/>
      <c r="D489" s="106"/>
      <c r="E489" s="80" t="s">
        <v>39</v>
      </c>
      <c r="F489" s="81"/>
      <c r="G489" s="81"/>
      <c r="H489" s="81"/>
      <c r="I489" s="81"/>
      <c r="J489" s="82"/>
      <c r="K489" s="34">
        <f>'Автоматические данные'!$L$117</f>
        <v>0</v>
      </c>
      <c r="L489" s="35">
        <v>0</v>
      </c>
      <c r="M489" s="36">
        <f>SUM(K489/A489*10000)</f>
        <v>0</v>
      </c>
      <c r="N489" s="29">
        <f>SUM(M851-'[1]Обработка данных'!F40)</f>
        <v>-0.81201848294227963</v>
      </c>
    </row>
    <row r="490" spans="1:14" ht="15.75">
      <c r="A490" s="107" t="s">
        <v>145</v>
      </c>
      <c r="B490" s="108"/>
      <c r="C490" s="108"/>
      <c r="D490" s="109"/>
      <c r="E490" s="92" t="s">
        <v>35</v>
      </c>
      <c r="F490" s="93"/>
      <c r="G490" s="93"/>
      <c r="H490" s="93"/>
      <c r="I490" s="93"/>
      <c r="J490" s="94"/>
      <c r="K490" s="30">
        <f>'Автоматические данные'!$H$118</f>
        <v>0</v>
      </c>
      <c r="L490" s="31">
        <v>0</v>
      </c>
      <c r="M490" s="32">
        <f>SUM(K490/A494*10000)</f>
        <v>0</v>
      </c>
      <c r="N490" s="32">
        <f>SUM(M852-'[1]Обработка данных'!F36)</f>
        <v>-2.0719420953123833</v>
      </c>
    </row>
    <row r="491" spans="1:14" ht="15.75">
      <c r="A491" s="110"/>
      <c r="B491" s="111"/>
      <c r="C491" s="111"/>
      <c r="D491" s="112"/>
      <c r="E491" s="95" t="s">
        <v>36</v>
      </c>
      <c r="F491" s="96"/>
      <c r="G491" s="96"/>
      <c r="H491" s="96"/>
      <c r="I491" s="96"/>
      <c r="J491" s="97"/>
      <c r="K491" s="30">
        <f>'Автоматические данные'!$I$118</f>
        <v>0</v>
      </c>
      <c r="L491" s="31">
        <v>0</v>
      </c>
      <c r="M491" s="32">
        <f>SUM(K491/A494*10000)</f>
        <v>0</v>
      </c>
      <c r="N491" s="33">
        <f>SUM(M853-'[1]Обработка данных'!F37)</f>
        <v>-7.4041460170721933</v>
      </c>
    </row>
    <row r="492" spans="1:14" ht="15.75">
      <c r="A492" s="110"/>
      <c r="B492" s="111"/>
      <c r="C492" s="111"/>
      <c r="D492" s="112"/>
      <c r="E492" s="98" t="s">
        <v>37</v>
      </c>
      <c r="F492" s="99"/>
      <c r="G492" s="99"/>
      <c r="H492" s="99"/>
      <c r="I492" s="99"/>
      <c r="J492" s="100"/>
      <c r="K492" s="30">
        <f>'Автоматические данные'!$J$118</f>
        <v>0</v>
      </c>
      <c r="L492" s="31">
        <v>0</v>
      </c>
      <c r="M492" s="32">
        <f>SUM(K492/A494*10000)</f>
        <v>0</v>
      </c>
      <c r="N492" s="32">
        <f>SUM(M854-'[1]Обработка данных'!F38)</f>
        <v>-0.68556907565483272</v>
      </c>
    </row>
    <row r="493" spans="1:14" ht="14.25" customHeight="1">
      <c r="A493" s="113"/>
      <c r="B493" s="114"/>
      <c r="C493" s="114"/>
      <c r="D493" s="115"/>
      <c r="E493" s="101" t="s">
        <v>38</v>
      </c>
      <c r="F493" s="102"/>
      <c r="G493" s="102"/>
      <c r="H493" s="102"/>
      <c r="I493" s="102"/>
      <c r="J493" s="103"/>
      <c r="K493" s="30">
        <f>'Автоматические данные'!$K$118</f>
        <v>0</v>
      </c>
      <c r="L493" s="31">
        <v>0</v>
      </c>
      <c r="M493" s="32">
        <f>SUM(K493/A494*10000)</f>
        <v>0</v>
      </c>
      <c r="N493" s="32">
        <f>SUM(M855-'[1]Обработка данных'!F39)</f>
        <v>-6.4443493111554275</v>
      </c>
    </row>
    <row r="494" spans="1:14" ht="15.75">
      <c r="A494" s="104">
        <v>16934</v>
      </c>
      <c r="B494" s="105"/>
      <c r="C494" s="105"/>
      <c r="D494" s="106"/>
      <c r="E494" s="80" t="s">
        <v>39</v>
      </c>
      <c r="F494" s="81"/>
      <c r="G494" s="81"/>
      <c r="H494" s="81"/>
      <c r="I494" s="81"/>
      <c r="J494" s="82"/>
      <c r="K494" s="30">
        <f>'Автоматические данные'!$L$118</f>
        <v>0</v>
      </c>
      <c r="L494" s="31">
        <v>0</v>
      </c>
      <c r="M494" s="32">
        <f>SUM(K494/A494*10000)</f>
        <v>0</v>
      </c>
      <c r="N494" s="33">
        <f>SUM(M856-'[1]Обработка данных'!F40)</f>
        <v>-0.81201848294227963</v>
      </c>
    </row>
    <row r="495" spans="1:14" ht="49.5" customHeight="1">
      <c r="A495" s="116" t="s">
        <v>117</v>
      </c>
      <c r="B495" s="116"/>
      <c r="C495" s="116"/>
      <c r="D495" s="116"/>
      <c r="E495" s="116"/>
      <c r="F495" s="116"/>
      <c r="G495" s="116"/>
      <c r="H495" s="116"/>
      <c r="I495" s="116"/>
      <c r="J495" s="116"/>
      <c r="K495" s="116"/>
      <c r="L495" s="116"/>
      <c r="M495" s="116"/>
      <c r="N495" s="116"/>
    </row>
    <row r="496" spans="1:14" ht="18">
      <c r="A496" s="117" t="str">
        <f>'Ручные данные'!$I$3</f>
        <v>III квартал 2018 г.</v>
      </c>
      <c r="B496" s="117"/>
      <c r="C496" s="117"/>
      <c r="D496" s="117"/>
      <c r="E496" s="117"/>
      <c r="F496" s="117"/>
      <c r="G496" s="117"/>
      <c r="H496" s="117"/>
      <c r="I496" s="117"/>
      <c r="J496" s="117"/>
      <c r="K496" s="117"/>
      <c r="L496" s="117"/>
      <c r="M496" s="117"/>
      <c r="N496" s="117"/>
    </row>
    <row r="497" spans="1:14" ht="128.25">
      <c r="A497" s="118" t="s">
        <v>118</v>
      </c>
      <c r="B497" s="119"/>
      <c r="C497" s="119"/>
      <c r="D497" s="120"/>
      <c r="E497" s="118" t="s">
        <v>119</v>
      </c>
      <c r="F497" s="121"/>
      <c r="G497" s="121"/>
      <c r="H497" s="121"/>
      <c r="I497" s="121"/>
      <c r="J497" s="122"/>
      <c r="K497" s="25" t="s">
        <v>75</v>
      </c>
      <c r="L497" s="41" t="s">
        <v>46</v>
      </c>
      <c r="M497" s="26" t="s">
        <v>47</v>
      </c>
      <c r="N497" s="26" t="s">
        <v>120</v>
      </c>
    </row>
    <row r="498" spans="1:14" ht="15.75">
      <c r="A498" s="83" t="s">
        <v>146</v>
      </c>
      <c r="B498" s="84"/>
      <c r="C498" s="84"/>
      <c r="D498" s="85"/>
      <c r="E498" s="92" t="s">
        <v>35</v>
      </c>
      <c r="F498" s="93"/>
      <c r="G498" s="93"/>
      <c r="H498" s="93"/>
      <c r="I498" s="93"/>
      <c r="J498" s="94"/>
      <c r="K498" s="34">
        <f>'Автоматические данные'!$H$119</f>
        <v>0</v>
      </c>
      <c r="L498" s="35">
        <v>0</v>
      </c>
      <c r="M498" s="36">
        <f>SUM(K498/A502*10000)</f>
        <v>0</v>
      </c>
      <c r="N498" s="36">
        <f>SUM(M860-'[1]Обработка данных'!F36)</f>
        <v>-2.0719420953123833</v>
      </c>
    </row>
    <row r="499" spans="1:14" ht="15.75">
      <c r="A499" s="86"/>
      <c r="B499" s="87"/>
      <c r="C499" s="87"/>
      <c r="D499" s="88"/>
      <c r="E499" s="95" t="s">
        <v>36</v>
      </c>
      <c r="F499" s="96"/>
      <c r="G499" s="96"/>
      <c r="H499" s="96"/>
      <c r="I499" s="96"/>
      <c r="J499" s="97"/>
      <c r="K499" s="34">
        <f>'Автоматические данные'!$I$119</f>
        <v>0</v>
      </c>
      <c r="L499" s="35">
        <v>0</v>
      </c>
      <c r="M499" s="36">
        <f>SUM(K499/A502*10000)</f>
        <v>0</v>
      </c>
      <c r="N499" s="29">
        <f>SUM(M861-'[1]Обработка данных'!F37)</f>
        <v>-7.4041460170721933</v>
      </c>
    </row>
    <row r="500" spans="1:14" ht="18.75" customHeight="1">
      <c r="A500" s="86"/>
      <c r="B500" s="87"/>
      <c r="C500" s="87"/>
      <c r="D500" s="88"/>
      <c r="E500" s="98" t="s">
        <v>37</v>
      </c>
      <c r="F500" s="99"/>
      <c r="G500" s="99"/>
      <c r="H500" s="99"/>
      <c r="I500" s="99"/>
      <c r="J500" s="100"/>
      <c r="K500" s="34">
        <f>'Автоматические данные'!$J$119</f>
        <v>0</v>
      </c>
      <c r="L500" s="35">
        <v>0</v>
      </c>
      <c r="M500" s="36">
        <f>SUM(K500/A502*10000)</f>
        <v>0</v>
      </c>
      <c r="N500" s="29">
        <f>SUM(M862-'[1]Обработка данных'!F38)</f>
        <v>-0.68556907565483272</v>
      </c>
    </row>
    <row r="501" spans="1:14" ht="15.75">
      <c r="A501" s="89"/>
      <c r="B501" s="90"/>
      <c r="C501" s="90"/>
      <c r="D501" s="91"/>
      <c r="E501" s="101" t="s">
        <v>38</v>
      </c>
      <c r="F501" s="102"/>
      <c r="G501" s="102"/>
      <c r="H501" s="102"/>
      <c r="I501" s="102"/>
      <c r="J501" s="103"/>
      <c r="K501" s="34">
        <f>'Автоматические данные'!$K$119</f>
        <v>0</v>
      </c>
      <c r="L501" s="35">
        <v>0</v>
      </c>
      <c r="M501" s="36">
        <f>SUM(K501/A502*10000)</f>
        <v>0</v>
      </c>
      <c r="N501" s="36">
        <f>SUM(M863-'[1]Обработка данных'!F39)</f>
        <v>-6.4443493111554275</v>
      </c>
    </row>
    <row r="502" spans="1:14" ht="15.75">
      <c r="A502" s="104">
        <v>16400</v>
      </c>
      <c r="B502" s="105"/>
      <c r="C502" s="105"/>
      <c r="D502" s="106"/>
      <c r="E502" s="80" t="s">
        <v>39</v>
      </c>
      <c r="F502" s="81"/>
      <c r="G502" s="81"/>
      <c r="H502" s="81"/>
      <c r="I502" s="81"/>
      <c r="J502" s="82"/>
      <c r="K502" s="34">
        <f>'Автоматические данные'!$L$119</f>
        <v>0</v>
      </c>
      <c r="L502" s="35">
        <v>0</v>
      </c>
      <c r="M502" s="36">
        <f>SUM(K502/A502*10000)</f>
        <v>0</v>
      </c>
      <c r="N502" s="29">
        <f>SUM(M864-'[1]Обработка данных'!F40)</f>
        <v>-0.81201848294227963</v>
      </c>
    </row>
    <row r="503" spans="1:14" ht="15.75">
      <c r="A503" s="107" t="s">
        <v>147</v>
      </c>
      <c r="B503" s="108"/>
      <c r="C503" s="108"/>
      <c r="D503" s="109"/>
      <c r="E503" s="92" t="s">
        <v>35</v>
      </c>
      <c r="F503" s="93"/>
      <c r="G503" s="93"/>
      <c r="H503" s="93"/>
      <c r="I503" s="93"/>
      <c r="J503" s="94"/>
      <c r="K503" s="30">
        <f>'Автоматические данные'!$H$120</f>
        <v>0</v>
      </c>
      <c r="L503" s="31">
        <v>0</v>
      </c>
      <c r="M503" s="32">
        <f>SUM(K503/A507*10000)</f>
        <v>0</v>
      </c>
      <c r="N503" s="32">
        <f>SUM(M865-'[1]Обработка данных'!F36)</f>
        <v>-2.0719420953123833</v>
      </c>
    </row>
    <row r="504" spans="1:14" ht="15.75">
      <c r="A504" s="110"/>
      <c r="B504" s="111"/>
      <c r="C504" s="111"/>
      <c r="D504" s="112"/>
      <c r="E504" s="95" t="s">
        <v>36</v>
      </c>
      <c r="F504" s="96"/>
      <c r="G504" s="96"/>
      <c r="H504" s="96"/>
      <c r="I504" s="96"/>
      <c r="J504" s="97"/>
      <c r="K504" s="30">
        <f>'Автоматические данные'!$I$120</f>
        <v>0</v>
      </c>
      <c r="L504" s="31">
        <v>0</v>
      </c>
      <c r="M504" s="32">
        <f>SUM(K504/A507*10000)</f>
        <v>0</v>
      </c>
      <c r="N504" s="32">
        <f>SUM(M866-'[1]Обработка данных'!F37)</f>
        <v>-7.4041460170721933</v>
      </c>
    </row>
    <row r="505" spans="1:14" ht="15.75">
      <c r="A505" s="110"/>
      <c r="B505" s="111"/>
      <c r="C505" s="111"/>
      <c r="D505" s="112"/>
      <c r="E505" s="98" t="s">
        <v>37</v>
      </c>
      <c r="F505" s="99"/>
      <c r="G505" s="99"/>
      <c r="H505" s="99"/>
      <c r="I505" s="99"/>
      <c r="J505" s="100"/>
      <c r="K505" s="30">
        <f>'Автоматические данные'!$J$120</f>
        <v>0</v>
      </c>
      <c r="L505" s="31">
        <v>0</v>
      </c>
      <c r="M505" s="32">
        <f>SUM(K505/A507*10000)</f>
        <v>0</v>
      </c>
      <c r="N505" s="32">
        <f>SUM(M867-'[1]Обработка данных'!F38)</f>
        <v>-0.68556907565483272</v>
      </c>
    </row>
    <row r="506" spans="1:14" ht="15.75">
      <c r="A506" s="113"/>
      <c r="B506" s="114"/>
      <c r="C506" s="114"/>
      <c r="D506" s="115"/>
      <c r="E506" s="101" t="s">
        <v>38</v>
      </c>
      <c r="F506" s="102"/>
      <c r="G506" s="102"/>
      <c r="H506" s="102"/>
      <c r="I506" s="102"/>
      <c r="J506" s="103"/>
      <c r="K506" s="30">
        <f>'Автоматические данные'!$K$120</f>
        <v>0</v>
      </c>
      <c r="L506" s="31">
        <v>0</v>
      </c>
      <c r="M506" s="32">
        <f>SUM(K506/A507*10000)</f>
        <v>0</v>
      </c>
      <c r="N506" s="32">
        <f>SUM(M868-'[1]Обработка данных'!F39)</f>
        <v>-6.4443493111554275</v>
      </c>
    </row>
    <row r="507" spans="1:14" ht="15.75">
      <c r="A507" s="104">
        <v>36716</v>
      </c>
      <c r="B507" s="105"/>
      <c r="C507" s="105"/>
      <c r="D507" s="106"/>
      <c r="E507" s="80" t="s">
        <v>39</v>
      </c>
      <c r="F507" s="81"/>
      <c r="G507" s="81"/>
      <c r="H507" s="81"/>
      <c r="I507" s="81"/>
      <c r="J507" s="82"/>
      <c r="K507" s="30">
        <f>'Автоматические данные'!$L$120</f>
        <v>0</v>
      </c>
      <c r="L507" s="31">
        <v>0</v>
      </c>
      <c r="M507" s="32">
        <f>SUM(K507/A507*10000)</f>
        <v>0</v>
      </c>
      <c r="N507" s="33">
        <f>SUM(M869-'[1]Обработка данных'!F40)</f>
        <v>-0.81201848294227963</v>
      </c>
    </row>
    <row r="510" spans="1:14" ht="15.75">
      <c r="A510" s="353"/>
      <c r="B510" s="353"/>
      <c r="C510" s="353"/>
      <c r="D510" s="353"/>
      <c r="E510" s="353"/>
      <c r="F510" s="353"/>
      <c r="G510" s="353"/>
      <c r="H510" s="353"/>
      <c r="I510" s="353"/>
      <c r="J510" s="353"/>
      <c r="K510" s="353"/>
      <c r="L510" s="353"/>
      <c r="M510" s="353"/>
      <c r="N510" s="353"/>
    </row>
    <row r="516" spans="1:14" ht="14.25" customHeight="1"/>
    <row r="517" spans="1:14" hidden="1"/>
    <row r="518" spans="1:14" ht="37.5" customHeight="1">
      <c r="A518" s="354" t="s">
        <v>149</v>
      </c>
      <c r="B518" s="354"/>
      <c r="C518" s="354"/>
      <c r="D518" s="354"/>
      <c r="E518" s="354"/>
      <c r="F518" s="354"/>
      <c r="G518" s="354"/>
      <c r="H518" s="354"/>
      <c r="I518" s="354"/>
      <c r="J518" s="354"/>
      <c r="K518" s="354"/>
      <c r="L518" s="354"/>
      <c r="M518" s="354"/>
      <c r="N518" s="354"/>
    </row>
    <row r="519" spans="1:14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</row>
    <row r="520" spans="1:14">
      <c r="A520" s="355" t="s">
        <v>0</v>
      </c>
      <c r="B520" s="356"/>
      <c r="C520" s="355" t="s">
        <v>83</v>
      </c>
      <c r="D520" s="356"/>
      <c r="E520" s="361" t="s">
        <v>84</v>
      </c>
      <c r="F520" s="362"/>
      <c r="G520" s="362"/>
      <c r="H520" s="362"/>
      <c r="I520" s="362"/>
      <c r="J520" s="362"/>
      <c r="K520" s="362"/>
      <c r="L520" s="362"/>
      <c r="M520" s="363" t="s">
        <v>85</v>
      </c>
      <c r="N520" s="364"/>
    </row>
    <row r="521" spans="1:14">
      <c r="A521" s="357"/>
      <c r="B521" s="358"/>
      <c r="C521" s="357"/>
      <c r="D521" s="358"/>
      <c r="E521" s="367" t="s">
        <v>44</v>
      </c>
      <c r="F521" s="370" t="s">
        <v>86</v>
      </c>
      <c r="G521" s="371"/>
      <c r="H521" s="376" t="s">
        <v>87</v>
      </c>
      <c r="I521" s="377"/>
      <c r="J521" s="377"/>
      <c r="K521" s="377"/>
      <c r="L521" s="377"/>
      <c r="M521" s="365"/>
      <c r="N521" s="366"/>
    </row>
    <row r="522" spans="1:14">
      <c r="A522" s="357"/>
      <c r="B522" s="358"/>
      <c r="C522" s="357"/>
      <c r="D522" s="358"/>
      <c r="E522" s="368"/>
      <c r="F522" s="372"/>
      <c r="G522" s="373"/>
      <c r="H522" s="378" t="s">
        <v>44</v>
      </c>
      <c r="I522" s="380" t="s">
        <v>88</v>
      </c>
      <c r="J522" s="381"/>
      <c r="K522" s="381"/>
      <c r="L522" s="381"/>
      <c r="M522" s="365"/>
      <c r="N522" s="366"/>
    </row>
    <row r="523" spans="1:14" ht="86.25" customHeight="1">
      <c r="A523" s="359"/>
      <c r="B523" s="360"/>
      <c r="C523" s="359"/>
      <c r="D523" s="360"/>
      <c r="E523" s="369"/>
      <c r="F523" s="374"/>
      <c r="G523" s="375"/>
      <c r="H523" s="379"/>
      <c r="I523" s="16" t="s">
        <v>89</v>
      </c>
      <c r="J523" s="16" t="s">
        <v>113</v>
      </c>
      <c r="K523" s="16" t="s">
        <v>90</v>
      </c>
      <c r="L523" s="16" t="s">
        <v>91</v>
      </c>
      <c r="M523" s="365"/>
      <c r="N523" s="366"/>
    </row>
    <row r="524" spans="1:14" ht="15.75">
      <c r="A524" s="196" t="str">
        <f>'Ручные данные'!$I$3</f>
        <v>III квартал 2018 г.</v>
      </c>
      <c r="B524" s="382"/>
      <c r="C524" s="385">
        <f>'Автоматические данные'!$H$7</f>
        <v>13</v>
      </c>
      <c r="D524" s="386"/>
      <c r="E524" s="17">
        <f>'Автоматические данные'!$H$72</f>
        <v>12</v>
      </c>
      <c r="F524" s="385">
        <f>'Автоматические данные'!$H$74</f>
        <v>3</v>
      </c>
      <c r="G524" s="386"/>
      <c r="H524" s="18">
        <f>'Автоматические данные'!$H$76</f>
        <v>11</v>
      </c>
      <c r="I524" s="18">
        <f>'Автоматические данные'!$H$78</f>
        <v>0</v>
      </c>
      <c r="J524" s="18">
        <f>'Автоматические данные'!$H$80</f>
        <v>0</v>
      </c>
      <c r="K524" s="18">
        <f>'Автоматические данные'!$H$82</f>
        <v>9</v>
      </c>
      <c r="L524" s="19">
        <f>'Автоматические данные'!$H$84</f>
        <v>0</v>
      </c>
      <c r="M524" s="387">
        <f>'Автоматические данные'!$H$86</f>
        <v>1</v>
      </c>
      <c r="N524" s="388"/>
    </row>
    <row r="525" spans="1:14" ht="15.75">
      <c r="A525" s="383"/>
      <c r="B525" s="384"/>
      <c r="C525" s="389"/>
      <c r="D525" s="390"/>
      <c r="E525" s="20">
        <f>'Автоматические данные'!$H$73</f>
        <v>92.307692307692307</v>
      </c>
      <c r="F525" s="389">
        <f>'Автоматические данные'!$H$75</f>
        <v>25</v>
      </c>
      <c r="G525" s="390"/>
      <c r="H525" s="68">
        <f>'Автоматические данные'!$H$77</f>
        <v>91.666666666666657</v>
      </c>
      <c r="I525" s="69">
        <f>'Автоматические данные'!$H$79</f>
        <v>0</v>
      </c>
      <c r="J525" s="69">
        <f>'Автоматические данные'!$H$81</f>
        <v>0</v>
      </c>
      <c r="K525" s="69">
        <f>'Автоматические данные'!$H$83</f>
        <v>75</v>
      </c>
      <c r="L525" s="70">
        <f>'Автоматические данные'!$H$85</f>
        <v>0</v>
      </c>
      <c r="M525" s="391">
        <f>'Автоматические данные'!$H$87</f>
        <v>8.3333333333333321</v>
      </c>
      <c r="N525" s="392"/>
    </row>
    <row r="526" spans="1:14" ht="15.75">
      <c r="A526" s="45"/>
      <c r="B526" s="45"/>
      <c r="C526" s="46"/>
      <c r="D526" s="46"/>
      <c r="E526" s="47"/>
      <c r="F526" s="48"/>
      <c r="G526" s="48"/>
      <c r="H526" s="49"/>
      <c r="I526" s="49"/>
      <c r="J526" s="49"/>
      <c r="K526" s="50"/>
      <c r="L526" s="50"/>
      <c r="M526" s="51"/>
      <c r="N526" s="51"/>
    </row>
    <row r="527" spans="1:14" ht="15.75">
      <c r="A527" s="45"/>
      <c r="B527" s="45"/>
      <c r="C527" s="46"/>
      <c r="D527" s="46"/>
      <c r="E527" s="47"/>
      <c r="F527" s="48"/>
      <c r="G527" s="48"/>
      <c r="H527" s="49"/>
      <c r="I527" s="49"/>
      <c r="J527" s="49"/>
      <c r="K527" s="50"/>
      <c r="L527" s="50"/>
      <c r="M527" s="51"/>
      <c r="N527" s="51"/>
    </row>
    <row r="528" spans="1:14" ht="15.75">
      <c r="A528" s="45"/>
      <c r="B528" s="45"/>
      <c r="C528" s="46"/>
      <c r="D528" s="46"/>
      <c r="E528" s="47"/>
      <c r="F528" s="48"/>
      <c r="G528" s="48"/>
      <c r="H528" s="49"/>
      <c r="I528" s="49"/>
      <c r="J528" s="49"/>
      <c r="K528" s="50"/>
      <c r="L528" s="50"/>
      <c r="M528" s="51"/>
      <c r="N528" s="51"/>
    </row>
    <row r="529" spans="1:14" ht="15.75">
      <c r="A529" s="45"/>
      <c r="B529" s="45"/>
      <c r="C529" s="46"/>
      <c r="D529" s="46"/>
      <c r="E529" s="47"/>
      <c r="F529" s="48"/>
      <c r="G529" s="48"/>
      <c r="H529" s="49"/>
      <c r="I529" s="49"/>
      <c r="J529" s="49"/>
      <c r="K529" s="50"/>
      <c r="L529" s="50"/>
      <c r="M529" s="51"/>
      <c r="N529" s="51"/>
    </row>
    <row r="530" spans="1:14" ht="15.75">
      <c r="A530" s="45"/>
      <c r="B530" s="45"/>
      <c r="C530" s="46"/>
      <c r="D530" s="46"/>
      <c r="E530" s="47"/>
      <c r="F530" s="48"/>
      <c r="G530" s="48"/>
      <c r="H530" s="49"/>
      <c r="I530" s="49"/>
      <c r="J530" s="49"/>
      <c r="K530" s="50"/>
      <c r="L530" s="50"/>
      <c r="M530" s="51"/>
      <c r="N530" s="51"/>
    </row>
    <row r="531" spans="1:14" ht="15.75">
      <c r="A531" s="45"/>
      <c r="B531" s="45"/>
      <c r="C531" s="46"/>
      <c r="D531" s="46"/>
      <c r="E531" s="47"/>
      <c r="F531" s="48"/>
      <c r="G531" s="48"/>
      <c r="H531" s="49"/>
      <c r="I531" s="49"/>
      <c r="J531" s="49"/>
      <c r="K531" s="50"/>
      <c r="L531" s="50"/>
      <c r="M531" s="51"/>
      <c r="N531" s="51"/>
    </row>
    <row r="532" spans="1:14" ht="15.75">
      <c r="A532" s="45"/>
      <c r="B532" s="45"/>
      <c r="C532" s="46"/>
      <c r="D532" s="46"/>
      <c r="E532" s="47"/>
      <c r="F532" s="48"/>
      <c r="G532" s="48"/>
      <c r="H532" s="49"/>
      <c r="I532" s="49"/>
      <c r="J532" s="49"/>
      <c r="K532" s="50"/>
      <c r="L532" s="50"/>
      <c r="M532" s="51"/>
      <c r="N532" s="51"/>
    </row>
    <row r="533" spans="1:14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</row>
    <row r="534" spans="1:14" ht="15.75">
      <c r="A534" s="21">
        <v>9</v>
      </c>
      <c r="B534" s="394" t="s">
        <v>92</v>
      </c>
      <c r="C534" s="394"/>
      <c r="D534" s="394"/>
      <c r="E534" s="394"/>
      <c r="F534" s="394"/>
      <c r="G534" s="394"/>
      <c r="H534" s="394"/>
      <c r="I534" s="394"/>
      <c r="J534" s="394"/>
      <c r="K534" s="394"/>
      <c r="L534" s="394"/>
      <c r="M534" s="394"/>
      <c r="N534" s="394"/>
    </row>
    <row r="535" spans="1:14">
      <c r="A535" s="22">
        <v>100</v>
      </c>
      <c r="B535" s="394" t="s">
        <v>93</v>
      </c>
      <c r="C535" s="395"/>
      <c r="D535" s="395"/>
      <c r="E535" s="395"/>
      <c r="F535" s="395"/>
      <c r="G535" s="395"/>
      <c r="H535" s="395"/>
      <c r="I535" s="395"/>
      <c r="J535" s="395"/>
      <c r="K535" s="395"/>
      <c r="L535" s="395"/>
      <c r="M535" s="395"/>
      <c r="N535" s="395"/>
    </row>
    <row r="536" spans="1:14" ht="15.75">
      <c r="A536" s="23">
        <v>100</v>
      </c>
      <c r="B536" s="393" t="s">
        <v>94</v>
      </c>
      <c r="C536" s="393"/>
      <c r="D536" s="393"/>
      <c r="E536" s="393"/>
      <c r="F536" s="393"/>
      <c r="G536" s="393"/>
      <c r="H536" s="393"/>
      <c r="I536" s="393"/>
      <c r="J536" s="393"/>
      <c r="K536" s="393"/>
      <c r="L536" s="393"/>
      <c r="M536" s="393"/>
      <c r="N536" s="393"/>
    </row>
    <row r="537" spans="1:14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</row>
    <row r="538" spans="1:14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</row>
    <row r="539" spans="1:14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</row>
    <row r="540" spans="1:14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</row>
    <row r="541" spans="1:14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</row>
    <row r="542" spans="1:14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</row>
    <row r="545" spans="1:13" ht="19.5">
      <c r="A545" s="73"/>
      <c r="B545" s="73"/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</row>
    <row r="546" spans="1:13" ht="19.5">
      <c r="A546" s="73"/>
      <c r="B546" s="73"/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</row>
    <row r="547" spans="1:13" ht="409.5">
      <c r="A547" s="72" t="s">
        <v>291</v>
      </c>
    </row>
    <row r="548" spans="1:13" ht="409.5">
      <c r="A548" s="72" t="s">
        <v>292</v>
      </c>
    </row>
    <row r="549" spans="1:13" ht="195">
      <c r="A549" s="72" t="s">
        <v>293</v>
      </c>
    </row>
    <row r="550" spans="1:13" ht="409.5">
      <c r="A550" s="72" t="s">
        <v>294</v>
      </c>
    </row>
    <row r="551" spans="1:13" ht="390">
      <c r="A551" s="72" t="s">
        <v>295</v>
      </c>
    </row>
    <row r="552" spans="1:13" ht="409.5">
      <c r="A552" s="72" t="s">
        <v>296</v>
      </c>
    </row>
    <row r="553" spans="1:13" ht="370.5">
      <c r="A553" s="72" t="s">
        <v>297</v>
      </c>
    </row>
    <row r="554" spans="1:13" ht="19.5">
      <c r="A554" s="72"/>
    </row>
    <row r="555" spans="1:13" ht="409.5">
      <c r="A555" s="72" t="s">
        <v>298</v>
      </c>
    </row>
    <row r="556" spans="1:13" ht="19.5">
      <c r="A556" s="72"/>
    </row>
  </sheetData>
  <mergeCells count="516">
    <mergeCell ref="A524:B525"/>
    <mergeCell ref="C524:D524"/>
    <mergeCell ref="F524:G524"/>
    <mergeCell ref="M524:N524"/>
    <mergeCell ref="C525:D525"/>
    <mergeCell ref="F525:G525"/>
    <mergeCell ref="M525:N525"/>
    <mergeCell ref="B536:N536"/>
    <mergeCell ref="B534:N534"/>
    <mergeCell ref="B535:N535"/>
    <mergeCell ref="A510:N510"/>
    <mergeCell ref="A518:N518"/>
    <mergeCell ref="A520:B523"/>
    <mergeCell ref="C520:D523"/>
    <mergeCell ref="E520:L520"/>
    <mergeCell ref="M520:N523"/>
    <mergeCell ref="E521:E523"/>
    <mergeCell ref="F521:G523"/>
    <mergeCell ref="H521:L521"/>
    <mergeCell ref="H522:H523"/>
    <mergeCell ref="I522:L522"/>
    <mergeCell ref="A502:D502"/>
    <mergeCell ref="E502:J502"/>
    <mergeCell ref="A503:D506"/>
    <mergeCell ref="E503:J503"/>
    <mergeCell ref="E504:J504"/>
    <mergeCell ref="E505:J505"/>
    <mergeCell ref="E506:J506"/>
    <mergeCell ref="A507:D507"/>
    <mergeCell ref="E507:J507"/>
    <mergeCell ref="A494:D494"/>
    <mergeCell ref="E494:J494"/>
    <mergeCell ref="A495:N495"/>
    <mergeCell ref="A496:N496"/>
    <mergeCell ref="A497:D497"/>
    <mergeCell ref="E497:J497"/>
    <mergeCell ref="A498:D501"/>
    <mergeCell ref="E498:J498"/>
    <mergeCell ref="E499:J499"/>
    <mergeCell ref="E500:J500"/>
    <mergeCell ref="E501:J501"/>
    <mergeCell ref="A485:D488"/>
    <mergeCell ref="E485:J485"/>
    <mergeCell ref="E486:J486"/>
    <mergeCell ref="E487:J487"/>
    <mergeCell ref="E488:J488"/>
    <mergeCell ref="A489:D489"/>
    <mergeCell ref="E489:J489"/>
    <mergeCell ref="A490:D493"/>
    <mergeCell ref="E490:J490"/>
    <mergeCell ref="E491:J491"/>
    <mergeCell ref="E492:J492"/>
    <mergeCell ref="E493:J493"/>
    <mergeCell ref="A479:D479"/>
    <mergeCell ref="E479:J479"/>
    <mergeCell ref="A480:D483"/>
    <mergeCell ref="E480:J480"/>
    <mergeCell ref="E481:J481"/>
    <mergeCell ref="E482:J482"/>
    <mergeCell ref="E483:J483"/>
    <mergeCell ref="A484:D484"/>
    <mergeCell ref="E484:J484"/>
    <mergeCell ref="A471:D471"/>
    <mergeCell ref="E471:J471"/>
    <mergeCell ref="A472:N472"/>
    <mergeCell ref="A473:N473"/>
    <mergeCell ref="A474:D474"/>
    <mergeCell ref="E474:J474"/>
    <mergeCell ref="A475:D478"/>
    <mergeCell ref="E475:J475"/>
    <mergeCell ref="E476:J476"/>
    <mergeCell ref="E477:J477"/>
    <mergeCell ref="E478:J478"/>
    <mergeCell ref="A462:D465"/>
    <mergeCell ref="E462:J462"/>
    <mergeCell ref="E463:J463"/>
    <mergeCell ref="E464:J464"/>
    <mergeCell ref="E465:J465"/>
    <mergeCell ref="A466:D466"/>
    <mergeCell ref="E466:J466"/>
    <mergeCell ref="A467:D470"/>
    <mergeCell ref="E467:J467"/>
    <mergeCell ref="E468:J468"/>
    <mergeCell ref="E469:J469"/>
    <mergeCell ref="E470:J470"/>
    <mergeCell ref="A456:D456"/>
    <mergeCell ref="E456:J456"/>
    <mergeCell ref="A457:D460"/>
    <mergeCell ref="E457:J457"/>
    <mergeCell ref="E458:J458"/>
    <mergeCell ref="E459:J459"/>
    <mergeCell ref="E460:J460"/>
    <mergeCell ref="A461:D461"/>
    <mergeCell ref="E461:J461"/>
    <mergeCell ref="A449:N449"/>
    <mergeCell ref="A450:N450"/>
    <mergeCell ref="A451:D451"/>
    <mergeCell ref="E451:J451"/>
    <mergeCell ref="A452:D455"/>
    <mergeCell ref="E452:J452"/>
    <mergeCell ref="E453:J453"/>
    <mergeCell ref="E454:J454"/>
    <mergeCell ref="E455:J455"/>
    <mergeCell ref="A443:D443"/>
    <mergeCell ref="E443:J443"/>
    <mergeCell ref="A444:D447"/>
    <mergeCell ref="E444:J444"/>
    <mergeCell ref="E445:J445"/>
    <mergeCell ref="E446:J446"/>
    <mergeCell ref="E447:J447"/>
    <mergeCell ref="A448:D448"/>
    <mergeCell ref="E448:J448"/>
    <mergeCell ref="A434:D437"/>
    <mergeCell ref="E434:J434"/>
    <mergeCell ref="E435:J435"/>
    <mergeCell ref="E436:J436"/>
    <mergeCell ref="E437:J437"/>
    <mergeCell ref="A438:D438"/>
    <mergeCell ref="E438:J438"/>
    <mergeCell ref="A439:D442"/>
    <mergeCell ref="E439:J439"/>
    <mergeCell ref="E440:J440"/>
    <mergeCell ref="E441:J441"/>
    <mergeCell ref="E442:J442"/>
    <mergeCell ref="A427:N427"/>
    <mergeCell ref="A428:D428"/>
    <mergeCell ref="E428:J428"/>
    <mergeCell ref="A429:D432"/>
    <mergeCell ref="E429:J429"/>
    <mergeCell ref="E430:J430"/>
    <mergeCell ref="E431:J431"/>
    <mergeCell ref="E432:J432"/>
    <mergeCell ref="A433:D433"/>
    <mergeCell ref="E433:J433"/>
    <mergeCell ref="E420:J420"/>
    <mergeCell ref="A421:D424"/>
    <mergeCell ref="E421:J421"/>
    <mergeCell ref="E422:J422"/>
    <mergeCell ref="E423:J423"/>
    <mergeCell ref="E424:J424"/>
    <mergeCell ref="A425:D425"/>
    <mergeCell ref="E425:J425"/>
    <mergeCell ref="A426:N426"/>
    <mergeCell ref="A420:D420"/>
    <mergeCell ref="A403:N403"/>
    <mergeCell ref="A405:D405"/>
    <mergeCell ref="E405:J405"/>
    <mergeCell ref="A406:D409"/>
    <mergeCell ref="E406:J406"/>
    <mergeCell ref="E407:J407"/>
    <mergeCell ref="E408:J408"/>
    <mergeCell ref="E409:J409"/>
    <mergeCell ref="A410:D410"/>
    <mergeCell ref="E410:J410"/>
    <mergeCell ref="A404:N404"/>
    <mergeCell ref="A411:D414"/>
    <mergeCell ref="E411:J411"/>
    <mergeCell ref="E412:J412"/>
    <mergeCell ref="E413:J413"/>
    <mergeCell ref="E414:J414"/>
    <mergeCell ref="A415:D415"/>
    <mergeCell ref="E415:J415"/>
    <mergeCell ref="A416:D419"/>
    <mergeCell ref="E416:J416"/>
    <mergeCell ref="E417:J417"/>
    <mergeCell ref="E418:J418"/>
    <mergeCell ref="E419:J419"/>
    <mergeCell ref="A306:N306"/>
    <mergeCell ref="H292:I292"/>
    <mergeCell ref="H293:I293"/>
    <mergeCell ref="H294:I294"/>
    <mergeCell ref="B302:M302"/>
    <mergeCell ref="B303:M303"/>
    <mergeCell ref="B304:M304"/>
    <mergeCell ref="H295:I295"/>
    <mergeCell ref="J295:K295"/>
    <mergeCell ref="L295:M295"/>
    <mergeCell ref="H296:I296"/>
    <mergeCell ref="J296:K296"/>
    <mergeCell ref="L296:M296"/>
    <mergeCell ref="H297:I297"/>
    <mergeCell ref="J297:K297"/>
    <mergeCell ref="L297:M297"/>
    <mergeCell ref="L300:M300"/>
    <mergeCell ref="H298:I298"/>
    <mergeCell ref="J298:K298"/>
    <mergeCell ref="H300:I300"/>
    <mergeCell ref="J300:K300"/>
    <mergeCell ref="L298:M298"/>
    <mergeCell ref="L299:M299"/>
    <mergeCell ref="A298:G300"/>
    <mergeCell ref="H289:I289"/>
    <mergeCell ref="H290:I290"/>
    <mergeCell ref="H291:I291"/>
    <mergeCell ref="J289:K289"/>
    <mergeCell ref="J290:K290"/>
    <mergeCell ref="J291:K291"/>
    <mergeCell ref="J299:K299"/>
    <mergeCell ref="H299:I299"/>
    <mergeCell ref="A289:G291"/>
    <mergeCell ref="A292:G294"/>
    <mergeCell ref="A295:G297"/>
    <mergeCell ref="L289:M289"/>
    <mergeCell ref="L290:M290"/>
    <mergeCell ref="L291:M291"/>
    <mergeCell ref="J292:K292"/>
    <mergeCell ref="J293:K293"/>
    <mergeCell ref="J294:K294"/>
    <mergeCell ref="L292:M292"/>
    <mergeCell ref="L293:M293"/>
    <mergeCell ref="L294:M294"/>
    <mergeCell ref="H286:I286"/>
    <mergeCell ref="H287:I287"/>
    <mergeCell ref="H288:I288"/>
    <mergeCell ref="J286:K286"/>
    <mergeCell ref="J287:K287"/>
    <mergeCell ref="J288:K288"/>
    <mergeCell ref="A282:N282"/>
    <mergeCell ref="A283:M283"/>
    <mergeCell ref="L285:M285"/>
    <mergeCell ref="J285:K285"/>
    <mergeCell ref="H285:I285"/>
    <mergeCell ref="L286:M286"/>
    <mergeCell ref="L287:M287"/>
    <mergeCell ref="L288:M288"/>
    <mergeCell ref="A285:G285"/>
    <mergeCell ref="A286:G288"/>
    <mergeCell ref="A16:N19"/>
    <mergeCell ref="A21:N30"/>
    <mergeCell ref="A1:N14"/>
    <mergeCell ref="A169:N171"/>
    <mergeCell ref="A173:D173"/>
    <mergeCell ref="E173:G173"/>
    <mergeCell ref="H173:J173"/>
    <mergeCell ref="K173:M173"/>
    <mergeCell ref="A174:D174"/>
    <mergeCell ref="H174:J174"/>
    <mergeCell ref="A175:D175"/>
    <mergeCell ref="A176:D176"/>
    <mergeCell ref="E174:G174"/>
    <mergeCell ref="E175:G175"/>
    <mergeCell ref="E176:G176"/>
    <mergeCell ref="H175:J175"/>
    <mergeCell ref="H176:J176"/>
    <mergeCell ref="K174:M174"/>
    <mergeCell ref="K175:M175"/>
    <mergeCell ref="K176:M176"/>
    <mergeCell ref="H178:M180"/>
    <mergeCell ref="A200:N202"/>
    <mergeCell ref="A203:D203"/>
    <mergeCell ref="E203:G203"/>
    <mergeCell ref="H203:J203"/>
    <mergeCell ref="K203:M203"/>
    <mergeCell ref="K204:M204"/>
    <mergeCell ref="K205:M205"/>
    <mergeCell ref="K206:M206"/>
    <mergeCell ref="A204:D204"/>
    <mergeCell ref="A205:D205"/>
    <mergeCell ref="A206:D206"/>
    <mergeCell ref="E204:G204"/>
    <mergeCell ref="E205:G205"/>
    <mergeCell ref="E206:G206"/>
    <mergeCell ref="A234:E235"/>
    <mergeCell ref="F234:G234"/>
    <mergeCell ref="F235:G235"/>
    <mergeCell ref="H234:I234"/>
    <mergeCell ref="H204:J204"/>
    <mergeCell ref="H205:J205"/>
    <mergeCell ref="H206:J206"/>
    <mergeCell ref="A230:N232"/>
    <mergeCell ref="F233:G233"/>
    <mergeCell ref="H233:I233"/>
    <mergeCell ref="J233:K233"/>
    <mergeCell ref="L233:M233"/>
    <mergeCell ref="A233:E233"/>
    <mergeCell ref="H235:I235"/>
    <mergeCell ref="J234:K234"/>
    <mergeCell ref="J235:K235"/>
    <mergeCell ref="L234:M234"/>
    <mergeCell ref="L235:M235"/>
    <mergeCell ref="A236:E237"/>
    <mergeCell ref="F236:G236"/>
    <mergeCell ref="H236:I236"/>
    <mergeCell ref="J236:K236"/>
    <mergeCell ref="L236:M236"/>
    <mergeCell ref="F237:G237"/>
    <mergeCell ref="H237:I237"/>
    <mergeCell ref="J237:K237"/>
    <mergeCell ref="L237:M237"/>
    <mergeCell ref="A238:E239"/>
    <mergeCell ref="F238:G238"/>
    <mergeCell ref="H238:I238"/>
    <mergeCell ref="J238:K238"/>
    <mergeCell ref="L238:M238"/>
    <mergeCell ref="F239:G239"/>
    <mergeCell ref="H239:I239"/>
    <mergeCell ref="J239:K239"/>
    <mergeCell ref="L239:M239"/>
    <mergeCell ref="A265:F265"/>
    <mergeCell ref="G265:M265"/>
    <mergeCell ref="A240:G240"/>
    <mergeCell ref="H240:M240"/>
    <mergeCell ref="A262:B262"/>
    <mergeCell ref="C262:D262"/>
    <mergeCell ref="E262:F262"/>
    <mergeCell ref="A260:F260"/>
    <mergeCell ref="A263:B263"/>
    <mergeCell ref="C263:D263"/>
    <mergeCell ref="E263:F263"/>
    <mergeCell ref="C312:G312"/>
    <mergeCell ref="C313:G313"/>
    <mergeCell ref="A309:B313"/>
    <mergeCell ref="H309:I309"/>
    <mergeCell ref="A329:B333"/>
    <mergeCell ref="C329:G329"/>
    <mergeCell ref="H329:I329"/>
    <mergeCell ref="J329:K329"/>
    <mergeCell ref="L329:M329"/>
    <mergeCell ref="C330:G330"/>
    <mergeCell ref="H330:I330"/>
    <mergeCell ref="J330:K330"/>
    <mergeCell ref="L330:M330"/>
    <mergeCell ref="C331:G331"/>
    <mergeCell ref="H331:I331"/>
    <mergeCell ref="L328:M328"/>
    <mergeCell ref="J318:K318"/>
    <mergeCell ref="L318:M318"/>
    <mergeCell ref="A319:B323"/>
    <mergeCell ref="C319:G319"/>
    <mergeCell ref="H319:I319"/>
    <mergeCell ref="J319:K319"/>
    <mergeCell ref="L319:M319"/>
    <mergeCell ref="C320:G320"/>
    <mergeCell ref="A307:M307"/>
    <mergeCell ref="L308:M308"/>
    <mergeCell ref="J308:K308"/>
    <mergeCell ref="H308:I308"/>
    <mergeCell ref="A308:B308"/>
    <mergeCell ref="C308:G308"/>
    <mergeCell ref="C309:G309"/>
    <mergeCell ref="C310:G310"/>
    <mergeCell ref="C311:G311"/>
    <mergeCell ref="H310:I310"/>
    <mergeCell ref="H311:I311"/>
    <mergeCell ref="H312:I312"/>
    <mergeCell ref="H313:I313"/>
    <mergeCell ref="J309:K309"/>
    <mergeCell ref="J310:K310"/>
    <mergeCell ref="J311:K311"/>
    <mergeCell ref="J312:K312"/>
    <mergeCell ref="J313:K313"/>
    <mergeCell ref="L309:M309"/>
    <mergeCell ref="L310:M310"/>
    <mergeCell ref="L311:M311"/>
    <mergeCell ref="L312:M312"/>
    <mergeCell ref="L313:M313"/>
    <mergeCell ref="A314:B318"/>
    <mergeCell ref="C314:G314"/>
    <mergeCell ref="H314:I314"/>
    <mergeCell ref="J314:K314"/>
    <mergeCell ref="L314:M314"/>
    <mergeCell ref="C315:G315"/>
    <mergeCell ref="H315:I315"/>
    <mergeCell ref="J315:K315"/>
    <mergeCell ref="L315:M315"/>
    <mergeCell ref="C316:G316"/>
    <mergeCell ref="H316:I316"/>
    <mergeCell ref="J316:K316"/>
    <mergeCell ref="L316:M316"/>
    <mergeCell ref="C317:G317"/>
    <mergeCell ref="H317:I317"/>
    <mergeCell ref="J317:K317"/>
    <mergeCell ref="L317:M317"/>
    <mergeCell ref="C318:G318"/>
    <mergeCell ref="H318:I318"/>
    <mergeCell ref="H320:I320"/>
    <mergeCell ref="J320:K320"/>
    <mergeCell ref="L320:M320"/>
    <mergeCell ref="C321:G321"/>
    <mergeCell ref="H321:I321"/>
    <mergeCell ref="J321:K321"/>
    <mergeCell ref="L321:M321"/>
    <mergeCell ref="C322:G322"/>
    <mergeCell ref="H322:I322"/>
    <mergeCell ref="J322:K322"/>
    <mergeCell ref="L322:M322"/>
    <mergeCell ref="C323:G323"/>
    <mergeCell ref="H323:I323"/>
    <mergeCell ref="J323:K323"/>
    <mergeCell ref="L323:M323"/>
    <mergeCell ref="A324:B328"/>
    <mergeCell ref="C324:G324"/>
    <mergeCell ref="H324:I324"/>
    <mergeCell ref="J324:K324"/>
    <mergeCell ref="L324:M324"/>
    <mergeCell ref="C325:G325"/>
    <mergeCell ref="H325:I325"/>
    <mergeCell ref="J325:K325"/>
    <mergeCell ref="L325:M325"/>
    <mergeCell ref="C326:G326"/>
    <mergeCell ref="H326:I326"/>
    <mergeCell ref="J326:K326"/>
    <mergeCell ref="L326:M326"/>
    <mergeCell ref="C327:G327"/>
    <mergeCell ref="H327:I327"/>
    <mergeCell ref="J327:K327"/>
    <mergeCell ref="L327:M327"/>
    <mergeCell ref="C328:G328"/>
    <mergeCell ref="H328:I328"/>
    <mergeCell ref="J328:K328"/>
    <mergeCell ref="J331:K331"/>
    <mergeCell ref="L331:M331"/>
    <mergeCell ref="C332:G332"/>
    <mergeCell ref="H332:I332"/>
    <mergeCell ref="J332:K332"/>
    <mergeCell ref="L332:M332"/>
    <mergeCell ref="C333:G333"/>
    <mergeCell ref="H333:I333"/>
    <mergeCell ref="J333:K333"/>
    <mergeCell ref="L333:M333"/>
    <mergeCell ref="A334:N334"/>
    <mergeCell ref="A335:N335"/>
    <mergeCell ref="A336:D336"/>
    <mergeCell ref="E336:J336"/>
    <mergeCell ref="A337:D340"/>
    <mergeCell ref="E337:J337"/>
    <mergeCell ref="E338:J338"/>
    <mergeCell ref="E339:J339"/>
    <mergeCell ref="E340:J340"/>
    <mergeCell ref="A341:D341"/>
    <mergeCell ref="E341:J341"/>
    <mergeCell ref="A342:D345"/>
    <mergeCell ref="E342:J342"/>
    <mergeCell ref="E343:J343"/>
    <mergeCell ref="E344:J344"/>
    <mergeCell ref="E345:J345"/>
    <mergeCell ref="A346:D346"/>
    <mergeCell ref="E346:J346"/>
    <mergeCell ref="A347:D350"/>
    <mergeCell ref="E347:J347"/>
    <mergeCell ref="E348:J348"/>
    <mergeCell ref="E349:J349"/>
    <mergeCell ref="E350:J350"/>
    <mergeCell ref="A351:D351"/>
    <mergeCell ref="E351:J351"/>
    <mergeCell ref="A352:D355"/>
    <mergeCell ref="E352:J352"/>
    <mergeCell ref="E353:J353"/>
    <mergeCell ref="E354:J354"/>
    <mergeCell ref="E355:J355"/>
    <mergeCell ref="A356:D356"/>
    <mergeCell ref="E356:J356"/>
    <mergeCell ref="A357:N357"/>
    <mergeCell ref="A358:N358"/>
    <mergeCell ref="A359:D359"/>
    <mergeCell ref="E359:J359"/>
    <mergeCell ref="A360:D363"/>
    <mergeCell ref="E360:J360"/>
    <mergeCell ref="E361:J361"/>
    <mergeCell ref="E362:J362"/>
    <mergeCell ref="E363:J363"/>
    <mergeCell ref="A364:D364"/>
    <mergeCell ref="E364:J364"/>
    <mergeCell ref="A365:D368"/>
    <mergeCell ref="E365:J365"/>
    <mergeCell ref="E366:J366"/>
    <mergeCell ref="E367:J367"/>
    <mergeCell ref="E368:J368"/>
    <mergeCell ref="A369:D369"/>
    <mergeCell ref="E369:J369"/>
    <mergeCell ref="A379:D379"/>
    <mergeCell ref="E379:J379"/>
    <mergeCell ref="A370:D373"/>
    <mergeCell ref="E370:J370"/>
    <mergeCell ref="E371:J371"/>
    <mergeCell ref="E372:J372"/>
    <mergeCell ref="E373:J373"/>
    <mergeCell ref="A374:D374"/>
    <mergeCell ref="E374:J374"/>
    <mergeCell ref="A375:D378"/>
    <mergeCell ref="E375:J375"/>
    <mergeCell ref="E376:J376"/>
    <mergeCell ref="E377:J377"/>
    <mergeCell ref="E378:J378"/>
    <mergeCell ref="A380:N380"/>
    <mergeCell ref="A381:N381"/>
    <mergeCell ref="A382:D382"/>
    <mergeCell ref="E382:J382"/>
    <mergeCell ref="A383:D386"/>
    <mergeCell ref="E383:J383"/>
    <mergeCell ref="E384:J384"/>
    <mergeCell ref="E385:J385"/>
    <mergeCell ref="E386:J386"/>
    <mergeCell ref="A387:D387"/>
    <mergeCell ref="E387:J387"/>
    <mergeCell ref="A388:D391"/>
    <mergeCell ref="E388:J388"/>
    <mergeCell ref="E389:J389"/>
    <mergeCell ref="E390:J390"/>
    <mergeCell ref="E391:J391"/>
    <mergeCell ref="A392:D392"/>
    <mergeCell ref="E392:J392"/>
    <mergeCell ref="A402:D402"/>
    <mergeCell ref="E402:J402"/>
    <mergeCell ref="A393:D396"/>
    <mergeCell ref="E393:J393"/>
    <mergeCell ref="E394:J394"/>
    <mergeCell ref="E395:J395"/>
    <mergeCell ref="E396:J396"/>
    <mergeCell ref="A397:D397"/>
    <mergeCell ref="E397:J397"/>
    <mergeCell ref="A398:D401"/>
    <mergeCell ref="E398:J398"/>
    <mergeCell ref="E399:J399"/>
    <mergeCell ref="E400:J400"/>
    <mergeCell ref="E401:J401"/>
  </mergeCells>
  <conditionalFormatting sqref="N337:N402">
    <cfRule type="cellIs" dxfId="61" priority="62" operator="greaterThan">
      <formula>0</formula>
    </cfRule>
  </conditionalFormatting>
  <conditionalFormatting sqref="L337 L342 L347 L352">
    <cfRule type="cellIs" dxfId="60" priority="61" operator="greaterThan">
      <formula>$H$553</formula>
    </cfRule>
  </conditionalFormatting>
  <conditionalFormatting sqref="L338 L343 L348 L353">
    <cfRule type="cellIs" dxfId="59" priority="60" operator="greaterThan">
      <formula>$H$554</formula>
    </cfRule>
  </conditionalFormatting>
  <conditionalFormatting sqref="L339 L344 L349 L354">
    <cfRule type="cellIs" dxfId="58" priority="59" operator="greaterThan">
      <formula>$H$555</formula>
    </cfRule>
  </conditionalFormatting>
  <conditionalFormatting sqref="L345 L340 L350 L355">
    <cfRule type="cellIs" dxfId="57" priority="58" operator="greaterThan">
      <formula>$H$556</formula>
    </cfRule>
  </conditionalFormatting>
  <conditionalFormatting sqref="L341 L351 L346 L356:L402">
    <cfRule type="cellIs" dxfId="56" priority="57" operator="greaterThan">
      <formula>$H$557</formula>
    </cfRule>
  </conditionalFormatting>
  <conditionalFormatting sqref="K351">
    <cfRule type="cellIs" dxfId="55" priority="56" operator="greaterThan">
      <formula>$H$553</formula>
    </cfRule>
  </conditionalFormatting>
  <conditionalFormatting sqref="N360:N379">
    <cfRule type="cellIs" dxfId="54" priority="55" operator="greaterThan">
      <formula>0</formula>
    </cfRule>
  </conditionalFormatting>
  <conditionalFormatting sqref="L360 L365 L370 L375 L416 L421 L434 L439 L444 L457 L462 L467 L480 L485 L490 L503">
    <cfRule type="cellIs" dxfId="53" priority="54" operator="greaterThan">
      <formula>$H$505</formula>
    </cfRule>
  </conditionalFormatting>
  <conditionalFormatting sqref="L366 L371 L376 L417 L422 L458 L468 L463 L481 L486 L491 L504">
    <cfRule type="cellIs" dxfId="52" priority="53" operator="greaterThan">
      <formula>$H$506</formula>
    </cfRule>
  </conditionalFormatting>
  <conditionalFormatting sqref="L367 L372 L377 L418 L423 L436 L441 L446 L459 L464 L469 L482 L487 L492 L505">
    <cfRule type="cellIs" dxfId="51" priority="52" operator="greaterThan">
      <formula>$H$507</formula>
    </cfRule>
  </conditionalFormatting>
  <conditionalFormatting sqref="L368 L373 L378 L419 L424 L437 L442 L447 L460 L465 L470 L483 L488 L493 L506">
    <cfRule type="cellIs" dxfId="50" priority="51" operator="greaterThan">
      <formula>$H$508</formula>
    </cfRule>
  </conditionalFormatting>
  <conditionalFormatting sqref="L369 L374 L379:L402 L420 L425 L438 L443 L448 L461 L466 L471 L484 L489 L494 L507:L509">
    <cfRule type="cellIs" dxfId="49" priority="50" operator="greaterThan">
      <formula>$H$509</formula>
    </cfRule>
  </conditionalFormatting>
  <conditionalFormatting sqref="L361">
    <cfRule type="cellIs" dxfId="48" priority="49" operator="greaterThan">
      <formula>$H$506</formula>
    </cfRule>
  </conditionalFormatting>
  <conditionalFormatting sqref="L362">
    <cfRule type="cellIs" dxfId="47" priority="48" operator="greaterThan">
      <formula>$H$507</formula>
    </cfRule>
  </conditionalFormatting>
  <conditionalFormatting sqref="L363">
    <cfRule type="cellIs" dxfId="46" priority="47" operator="greaterThan">
      <formula>$H$508</formula>
    </cfRule>
  </conditionalFormatting>
  <conditionalFormatting sqref="L364">
    <cfRule type="cellIs" dxfId="45" priority="46" operator="greaterThan">
      <formula>$H$509</formula>
    </cfRule>
  </conditionalFormatting>
  <conditionalFormatting sqref="N406:N425">
    <cfRule type="cellIs" dxfId="44" priority="45" operator="greaterThan">
      <formula>0</formula>
    </cfRule>
  </conditionalFormatting>
  <conditionalFormatting sqref="N429:N448">
    <cfRule type="cellIs" dxfId="43" priority="44" operator="greaterThan">
      <formula>0</formula>
    </cfRule>
  </conditionalFormatting>
  <conditionalFormatting sqref="N452:N471">
    <cfRule type="cellIs" dxfId="42" priority="43" operator="greaterThan">
      <formula>0</formula>
    </cfRule>
  </conditionalFormatting>
  <conditionalFormatting sqref="N475:N494">
    <cfRule type="cellIs" dxfId="41" priority="42" operator="greaterThan">
      <formula>0</formula>
    </cfRule>
  </conditionalFormatting>
  <conditionalFormatting sqref="N498:N507">
    <cfRule type="cellIs" dxfId="40" priority="41" operator="greaterThan">
      <formula>0</formula>
    </cfRule>
  </conditionalFormatting>
  <conditionalFormatting sqref="L411">
    <cfRule type="cellIs" dxfId="39" priority="40" operator="greaterThan">
      <formula>$H$505</formula>
    </cfRule>
  </conditionalFormatting>
  <conditionalFormatting sqref="L412">
    <cfRule type="cellIs" dxfId="38" priority="39" operator="greaterThan">
      <formula>$H$506</formula>
    </cfRule>
  </conditionalFormatting>
  <conditionalFormatting sqref="L413">
    <cfRule type="cellIs" dxfId="37" priority="38" operator="greaterThan">
      <formula>$H$507</formula>
    </cfRule>
  </conditionalFormatting>
  <conditionalFormatting sqref="L414">
    <cfRule type="cellIs" dxfId="36" priority="37" operator="greaterThan">
      <formula>$H$508</formula>
    </cfRule>
  </conditionalFormatting>
  <conditionalFormatting sqref="L415">
    <cfRule type="cellIs" dxfId="35" priority="36" operator="greaterThan">
      <formula>$H$509</formula>
    </cfRule>
  </conditionalFormatting>
  <conditionalFormatting sqref="L406">
    <cfRule type="cellIs" dxfId="34" priority="35" operator="greaterThan">
      <formula>$H$505</formula>
    </cfRule>
  </conditionalFormatting>
  <conditionalFormatting sqref="L407">
    <cfRule type="cellIs" dxfId="33" priority="34" operator="greaterThan">
      <formula>$H$506</formula>
    </cfRule>
  </conditionalFormatting>
  <conditionalFormatting sqref="L408">
    <cfRule type="cellIs" dxfId="32" priority="33" operator="greaterThan">
      <formula>$H$507</formula>
    </cfRule>
  </conditionalFormatting>
  <conditionalFormatting sqref="L409">
    <cfRule type="cellIs" dxfId="31" priority="32" operator="greaterThan">
      <formula>$H$508</formula>
    </cfRule>
  </conditionalFormatting>
  <conditionalFormatting sqref="L410">
    <cfRule type="cellIs" dxfId="30" priority="31" operator="greaterThan">
      <formula>$H$509</formula>
    </cfRule>
  </conditionalFormatting>
  <conditionalFormatting sqref="L429">
    <cfRule type="cellIs" dxfId="29" priority="30" operator="greaterThan">
      <formula>$H$505</formula>
    </cfRule>
  </conditionalFormatting>
  <conditionalFormatting sqref="L430">
    <cfRule type="cellIs" dxfId="28" priority="29" operator="greaterThan">
      <formula>$H$507</formula>
    </cfRule>
  </conditionalFormatting>
  <conditionalFormatting sqref="L432">
    <cfRule type="cellIs" dxfId="27" priority="28" operator="greaterThan">
      <formula>$H$508</formula>
    </cfRule>
  </conditionalFormatting>
  <conditionalFormatting sqref="L433">
    <cfRule type="cellIs" dxfId="26" priority="27" operator="greaterThan">
      <formula>$H$509</formula>
    </cfRule>
  </conditionalFormatting>
  <conditionalFormatting sqref="L452">
    <cfRule type="cellIs" dxfId="25" priority="26" operator="greaterThan">
      <formula>$H$505</formula>
    </cfRule>
  </conditionalFormatting>
  <conditionalFormatting sqref="L453">
    <cfRule type="cellIs" dxfId="24" priority="25" operator="greaterThan">
      <formula>$H$506</formula>
    </cfRule>
  </conditionalFormatting>
  <conditionalFormatting sqref="L454">
    <cfRule type="cellIs" dxfId="23" priority="24" operator="greaterThan">
      <formula>$H$507</formula>
    </cfRule>
  </conditionalFormatting>
  <conditionalFormatting sqref="L455">
    <cfRule type="cellIs" dxfId="22" priority="23" operator="greaterThan">
      <formula>$H$508</formula>
    </cfRule>
  </conditionalFormatting>
  <conditionalFormatting sqref="L456">
    <cfRule type="cellIs" dxfId="21" priority="22" operator="greaterThan">
      <formula>$H$509</formula>
    </cfRule>
  </conditionalFormatting>
  <conditionalFormatting sqref="L475">
    <cfRule type="cellIs" dxfId="20" priority="21" operator="greaterThan">
      <formula>$H$505</formula>
    </cfRule>
  </conditionalFormatting>
  <conditionalFormatting sqref="L476">
    <cfRule type="cellIs" dxfId="19" priority="20" operator="greaterThan">
      <formula>$H$506</formula>
    </cfRule>
  </conditionalFormatting>
  <conditionalFormatting sqref="L477">
    <cfRule type="cellIs" dxfId="18" priority="19" operator="greaterThan">
      <formula>$H$507</formula>
    </cfRule>
  </conditionalFormatting>
  <conditionalFormatting sqref="L478">
    <cfRule type="cellIs" dxfId="17" priority="18" operator="greaterThan">
      <formula>$H$508</formula>
    </cfRule>
  </conditionalFormatting>
  <conditionalFormatting sqref="L479">
    <cfRule type="cellIs" dxfId="16" priority="17" operator="greaterThan">
      <formula>$H$509</formula>
    </cfRule>
  </conditionalFormatting>
  <conditionalFormatting sqref="L498">
    <cfRule type="cellIs" dxfId="15" priority="16" operator="greaterThan">
      <formula>$H$505</formula>
    </cfRule>
  </conditionalFormatting>
  <conditionalFormatting sqref="L499">
    <cfRule type="cellIs" dxfId="14" priority="15" operator="greaterThan">
      <formula>$H$506</formula>
    </cfRule>
  </conditionalFormatting>
  <conditionalFormatting sqref="L500">
    <cfRule type="cellIs" dxfId="13" priority="14" operator="greaterThan">
      <formula>$H$507</formula>
    </cfRule>
  </conditionalFormatting>
  <conditionalFormatting sqref="L501">
    <cfRule type="cellIs" dxfId="12" priority="13" operator="greaterThan">
      <formula>$H$508</formula>
    </cfRule>
  </conditionalFormatting>
  <conditionalFormatting sqref="L502">
    <cfRule type="cellIs" dxfId="11" priority="12" operator="greaterThan">
      <formula>$H$509</formula>
    </cfRule>
  </conditionalFormatting>
  <conditionalFormatting sqref="N383:N402">
    <cfRule type="cellIs" dxfId="10" priority="11" operator="greaterThan">
      <formula>0</formula>
    </cfRule>
  </conditionalFormatting>
  <conditionalFormatting sqref="L388 L393 L398">
    <cfRule type="cellIs" dxfId="9" priority="10" operator="greaterThan">
      <formula>$H$482</formula>
    </cfRule>
  </conditionalFormatting>
  <conditionalFormatting sqref="L389 L394 L399">
    <cfRule type="cellIs" dxfId="8" priority="9" operator="greaterThan">
      <formula>$H$483</formula>
    </cfRule>
  </conditionalFormatting>
  <conditionalFormatting sqref="L390 L395 L400">
    <cfRule type="cellIs" dxfId="7" priority="8" operator="greaterThan">
      <formula>$H$484</formula>
    </cfRule>
  </conditionalFormatting>
  <conditionalFormatting sqref="L391 L396 L401">
    <cfRule type="cellIs" dxfId="6" priority="7" operator="greaterThan">
      <formula>$H$485</formula>
    </cfRule>
  </conditionalFormatting>
  <conditionalFormatting sqref="L392 L397 L402">
    <cfRule type="cellIs" dxfId="5" priority="6" operator="greaterThan">
      <formula>$H$486</formula>
    </cfRule>
  </conditionalFormatting>
  <conditionalFormatting sqref="L383">
    <cfRule type="cellIs" dxfId="4" priority="5" operator="greaterThan">
      <formula>$H$482</formula>
    </cfRule>
  </conditionalFormatting>
  <conditionalFormatting sqref="L384">
    <cfRule type="cellIs" dxfId="3" priority="4" operator="greaterThan">
      <formula>$H$483</formula>
    </cfRule>
  </conditionalFormatting>
  <conditionalFormatting sqref="L385">
    <cfRule type="cellIs" dxfId="2" priority="3" operator="greaterThan">
      <formula>$H$484</formula>
    </cfRule>
  </conditionalFormatting>
  <conditionalFormatting sqref="L386">
    <cfRule type="cellIs" dxfId="1" priority="2" operator="greaterThan">
      <formula>$H$485</formula>
    </cfRule>
  </conditionalFormatting>
  <conditionalFormatting sqref="L387">
    <cfRule type="cellIs" dxfId="0" priority="1" operator="greaterThan">
      <formula>$H$486</formula>
    </cfRule>
  </conditionalFormatting>
  <pageMargins left="1.1151960784313726" right="0.7" top="0.75" bottom="0.75" header="0.3" footer="0.3"/>
  <pageSetup paperSize="9" orientation="landscape" r:id="rId1"/>
  <headerFooter differentFirst="1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O121"/>
  <sheetViews>
    <sheetView topLeftCell="A70" workbookViewId="0">
      <selection activeCell="H52" sqref="H52:I52"/>
    </sheetView>
  </sheetViews>
  <sheetFormatPr defaultRowHeight="15"/>
  <sheetData>
    <row r="1" spans="1:15" ht="21">
      <c r="A1" s="462" t="s">
        <v>8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</row>
    <row r="3" spans="1:15" ht="15.75">
      <c r="A3" s="463" t="s">
        <v>9</v>
      </c>
      <c r="B3" s="119"/>
      <c r="C3" s="119"/>
      <c r="D3" s="119"/>
      <c r="E3" s="119"/>
      <c r="F3" s="119"/>
      <c r="G3" s="120"/>
      <c r="H3" s="463" t="str">
        <f>'Ручные данные'!$I$3</f>
        <v>III квартал 2018 г.</v>
      </c>
      <c r="I3" s="464"/>
      <c r="J3" s="463" t="str">
        <f>'Ручные данные'!$I$4</f>
        <v>II квартал 2018 г.</v>
      </c>
      <c r="K3" s="464"/>
      <c r="L3" s="463" t="str">
        <f>'Ручные данные'!$I$5</f>
        <v>III квартал 2017 г.</v>
      </c>
      <c r="M3" s="464"/>
    </row>
    <row r="4" spans="1:15">
      <c r="A4" s="184" t="s">
        <v>10</v>
      </c>
      <c r="B4" s="465"/>
      <c r="C4" s="465"/>
      <c r="D4" s="465"/>
      <c r="E4" s="465"/>
      <c r="F4" s="465"/>
      <c r="G4" s="466"/>
      <c r="H4" s="460">
        <f>ЛОТУС!E5</f>
        <v>11</v>
      </c>
      <c r="I4" s="461"/>
      <c r="J4" s="460">
        <f>ЛОТУС!$F$5</f>
        <v>17</v>
      </c>
      <c r="K4" s="461"/>
      <c r="L4" s="460">
        <f>ЛОТУС!$G$5</f>
        <v>2</v>
      </c>
      <c r="M4" s="461"/>
      <c r="O4" s="24"/>
    </row>
    <row r="5" spans="1:15">
      <c r="A5" s="184" t="s">
        <v>11</v>
      </c>
      <c r="B5" s="465"/>
      <c r="C5" s="465"/>
      <c r="D5" s="465"/>
      <c r="E5" s="465"/>
      <c r="F5" s="465"/>
      <c r="G5" s="466"/>
      <c r="H5" s="460">
        <f>ЛОТУС!E4</f>
        <v>2</v>
      </c>
      <c r="I5" s="461"/>
      <c r="J5" s="460">
        <f>ЛОТУС!$F$4</f>
        <v>5</v>
      </c>
      <c r="K5" s="461"/>
      <c r="L5" s="460">
        <f>ЛОТУС!$G$4</f>
        <v>0</v>
      </c>
      <c r="M5" s="461"/>
      <c r="O5" s="24"/>
    </row>
    <row r="6" spans="1:15">
      <c r="A6" s="184" t="s">
        <v>12</v>
      </c>
      <c r="B6" s="465"/>
      <c r="C6" s="465"/>
      <c r="D6" s="465"/>
      <c r="E6" s="465"/>
      <c r="F6" s="465"/>
      <c r="G6" s="466"/>
      <c r="H6" s="460">
        <f>ЛОТУС!E6</f>
        <v>0</v>
      </c>
      <c r="I6" s="461"/>
      <c r="J6" s="460">
        <f>ЛОТУС!$F$6</f>
        <v>0</v>
      </c>
      <c r="K6" s="461"/>
      <c r="L6" s="460">
        <f>ЛОТУС!$G$6</f>
        <v>0</v>
      </c>
      <c r="M6" s="461"/>
      <c r="O6" s="24"/>
    </row>
    <row r="7" spans="1:15">
      <c r="A7" s="184" t="s">
        <v>13</v>
      </c>
      <c r="B7" s="465"/>
      <c r="C7" s="465"/>
      <c r="D7" s="465"/>
      <c r="E7" s="465"/>
      <c r="F7" s="465"/>
      <c r="G7" s="466"/>
      <c r="H7" s="460">
        <f>SUM(H4:I6)</f>
        <v>13</v>
      </c>
      <c r="I7" s="461"/>
      <c r="J7" s="460">
        <f>SUM(J4:K6)</f>
        <v>22</v>
      </c>
      <c r="K7" s="461"/>
      <c r="L7" s="460">
        <f>SUM(L4:M6)</f>
        <v>2</v>
      </c>
      <c r="M7" s="461"/>
      <c r="O7" s="24"/>
    </row>
    <row r="8" spans="1:15" ht="28.5" customHeight="1">
      <c r="A8" s="451" t="s">
        <v>14</v>
      </c>
      <c r="B8" s="452"/>
      <c r="C8" s="452"/>
      <c r="D8" s="452"/>
      <c r="E8" s="452"/>
      <c r="F8" s="452"/>
      <c r="G8" s="453"/>
      <c r="H8" s="449">
        <f>SUM(H4/H7*100)</f>
        <v>84.615384615384613</v>
      </c>
      <c r="I8" s="450"/>
      <c r="J8" s="449">
        <f>SUM(J4/J7*100)</f>
        <v>77.272727272727266</v>
      </c>
      <c r="K8" s="450"/>
      <c r="L8" s="449">
        <f>SUM(L4/L7*100)</f>
        <v>100</v>
      </c>
      <c r="M8" s="450"/>
    </row>
    <row r="9" spans="1:15">
      <c r="A9" s="451" t="s">
        <v>15</v>
      </c>
      <c r="B9" s="452"/>
      <c r="C9" s="452"/>
      <c r="D9" s="452"/>
      <c r="E9" s="452"/>
      <c r="F9" s="452"/>
      <c r="G9" s="453"/>
      <c r="H9" s="449">
        <f>SUM(H5/H7*100)</f>
        <v>15.384615384615385</v>
      </c>
      <c r="I9" s="450"/>
      <c r="J9" s="449">
        <f>SUM(J5/J7*100)</f>
        <v>22.727272727272727</v>
      </c>
      <c r="K9" s="450"/>
      <c r="L9" s="449">
        <f>SUM(L5/L7*100)</f>
        <v>0</v>
      </c>
      <c r="M9" s="450"/>
    </row>
    <row r="10" spans="1:15">
      <c r="A10" s="451" t="s">
        <v>16</v>
      </c>
      <c r="B10" s="452"/>
      <c r="C10" s="452"/>
      <c r="D10" s="452"/>
      <c r="E10" s="452"/>
      <c r="F10" s="452"/>
      <c r="G10" s="453"/>
      <c r="H10" s="449">
        <f>SUM(H6/H7*100)</f>
        <v>0</v>
      </c>
      <c r="I10" s="450"/>
      <c r="J10" s="449">
        <f>SUM(J6/J7*100)</f>
        <v>0</v>
      </c>
      <c r="K10" s="450"/>
      <c r="L10" s="449">
        <f>SUM(L6/L7*100)</f>
        <v>0</v>
      </c>
      <c r="M10" s="450"/>
    </row>
    <row r="11" spans="1:15">
      <c r="A11" s="144" t="s">
        <v>18</v>
      </c>
      <c r="B11" s="447"/>
      <c r="C11" s="447"/>
      <c r="D11" s="447"/>
      <c r="E11" s="447"/>
      <c r="F11" s="447"/>
      <c r="G11" s="448"/>
      <c r="H11" s="458">
        <f>ЛОТУС!$E$7</f>
        <v>13</v>
      </c>
      <c r="I11" s="459"/>
      <c r="J11" s="458">
        <f>ЛОТУС!$F$7</f>
        <v>21</v>
      </c>
      <c r="K11" s="459"/>
      <c r="L11" s="458">
        <f>ЛОТУС!$G$7</f>
        <v>12</v>
      </c>
      <c r="M11" s="459"/>
      <c r="O11" s="14"/>
    </row>
    <row r="12" spans="1:15">
      <c r="A12" s="144" t="s">
        <v>19</v>
      </c>
      <c r="B12" s="447"/>
      <c r="C12" s="447"/>
      <c r="D12" s="447"/>
      <c r="E12" s="447"/>
      <c r="F12" s="447"/>
      <c r="G12" s="448"/>
      <c r="H12" s="458">
        <f>ЛОТУС!$E$8</f>
        <v>0</v>
      </c>
      <c r="I12" s="459"/>
      <c r="J12" s="458">
        <f>ЛОТУС!$F$8</f>
        <v>0</v>
      </c>
      <c r="K12" s="459"/>
      <c r="L12" s="458">
        <f>ЛОТУС!$G$8</f>
        <v>0</v>
      </c>
      <c r="M12" s="459"/>
      <c r="O12" s="14"/>
    </row>
    <row r="13" spans="1:15">
      <c r="A13" s="144" t="s">
        <v>20</v>
      </c>
      <c r="B13" s="447"/>
      <c r="C13" s="447"/>
      <c r="D13" s="447"/>
      <c r="E13" s="447"/>
      <c r="F13" s="447"/>
      <c r="G13" s="448"/>
      <c r="H13" s="458">
        <f>ЛОТУС!$E$9</f>
        <v>0</v>
      </c>
      <c r="I13" s="459"/>
      <c r="J13" s="458">
        <f>ЛОТУС!$F$9</f>
        <v>1</v>
      </c>
      <c r="K13" s="459"/>
      <c r="L13" s="458">
        <f>ЛОТУС!$G$9</f>
        <v>0</v>
      </c>
      <c r="M13" s="459"/>
      <c r="O13" s="14"/>
    </row>
    <row r="14" spans="1:15">
      <c r="A14" s="144" t="s">
        <v>21</v>
      </c>
      <c r="B14" s="447"/>
      <c r="C14" s="447"/>
      <c r="D14" s="447"/>
      <c r="E14" s="447"/>
      <c r="F14" s="447"/>
      <c r="G14" s="448"/>
      <c r="H14" s="458">
        <f>SUM(H7-H11-H12-H13)</f>
        <v>0</v>
      </c>
      <c r="I14" s="459"/>
      <c r="J14" s="458">
        <f>SUM(J7-J11-J12-J13)</f>
        <v>0</v>
      </c>
      <c r="K14" s="459"/>
      <c r="L14" s="458">
        <f>SUM(L7-L11-L12-L13)</f>
        <v>-10</v>
      </c>
      <c r="M14" s="459"/>
      <c r="O14" s="14"/>
    </row>
    <row r="15" spans="1:15">
      <c r="A15" s="455" t="s">
        <v>25</v>
      </c>
      <c r="B15" s="456"/>
      <c r="C15" s="456"/>
      <c r="D15" s="456"/>
      <c r="E15" s="456"/>
      <c r="F15" s="456"/>
      <c r="G15" s="457"/>
      <c r="H15" s="442">
        <f>SUM(H11:I14)</f>
        <v>13</v>
      </c>
      <c r="I15" s="443"/>
      <c r="J15" s="442">
        <f>SUM(J11:K14)</f>
        <v>22</v>
      </c>
      <c r="K15" s="443"/>
      <c r="L15" s="442">
        <f>SUM(L11:M14)</f>
        <v>2</v>
      </c>
      <c r="M15" s="443"/>
    </row>
    <row r="16" spans="1:15">
      <c r="A16" s="405" t="s">
        <v>28</v>
      </c>
      <c r="B16" s="406"/>
      <c r="C16" s="406"/>
      <c r="D16" s="406"/>
      <c r="E16" s="406"/>
      <c r="F16" s="406"/>
      <c r="G16" s="407"/>
      <c r="H16" s="408">
        <f>SUM(H7/'Ручные данные'!I6*10000)</f>
        <v>0.20056868937618511</v>
      </c>
      <c r="I16" s="409"/>
      <c r="J16" s="408">
        <f>SUM(J7/'Ручные данные'!I6*10000)</f>
        <v>0.33942393586739011</v>
      </c>
      <c r="K16" s="409"/>
      <c r="L16" s="408">
        <f>SUM(L7/'Ручные данные'!I7*10000)</f>
        <v>3.056281422393374E-2</v>
      </c>
      <c r="M16" s="409"/>
    </row>
    <row r="17" spans="1:15">
      <c r="A17" s="405" t="s">
        <v>31</v>
      </c>
      <c r="B17" s="406"/>
      <c r="C17" s="406"/>
      <c r="D17" s="406"/>
      <c r="E17" s="406"/>
      <c r="F17" s="406"/>
      <c r="G17" s="407"/>
      <c r="H17" s="408">
        <f>SUM([2]Лист1!$E$25/H7*100)</f>
        <v>0</v>
      </c>
      <c r="I17" s="409"/>
      <c r="J17" s="408">
        <f>SUM([2]Лист1!$F$25/J7*100)</f>
        <v>0</v>
      </c>
      <c r="K17" s="409"/>
      <c r="L17" s="408">
        <f>SUM([2]Лист1!$G$25/L7*100)</f>
        <v>0</v>
      </c>
      <c r="M17" s="409"/>
      <c r="O17" s="14"/>
    </row>
    <row r="18" spans="1:15">
      <c r="A18" s="405" t="s">
        <v>32</v>
      </c>
      <c r="B18" s="406"/>
      <c r="C18" s="406"/>
      <c r="D18" s="406"/>
      <c r="E18" s="406"/>
      <c r="F18" s="406"/>
      <c r="G18" s="407"/>
      <c r="H18" s="408">
        <f>SUM([2]Лист1!$E$26/[2]Лист1!$E$3*100)</f>
        <v>15.384615384615385</v>
      </c>
      <c r="I18" s="409"/>
      <c r="J18" s="408">
        <f>SUM([2]Лист1!$F$26/[2]Лист1!$F$3*100)</f>
        <v>4.5454545454545459</v>
      </c>
      <c r="K18" s="409"/>
      <c r="L18" s="408">
        <f>SUM([2]Лист1!$G$26/[2]Лист1!$G$3*100)</f>
        <v>0</v>
      </c>
      <c r="M18" s="409"/>
      <c r="O18" s="14"/>
    </row>
    <row r="19" spans="1:15">
      <c r="A19" s="454"/>
      <c r="B19" s="454"/>
      <c r="C19" s="454"/>
      <c r="D19" s="454"/>
      <c r="E19" s="454"/>
      <c r="F19" s="454"/>
      <c r="G19" s="454"/>
      <c r="H19" s="444"/>
      <c r="I19" s="444"/>
      <c r="J19" s="444"/>
      <c r="K19" s="444"/>
      <c r="L19" s="444"/>
      <c r="M19" s="444"/>
    </row>
    <row r="20" spans="1:15">
      <c r="A20" s="432" t="s">
        <v>112</v>
      </c>
      <c r="B20" s="433"/>
      <c r="C20" s="433"/>
      <c r="D20" s="433"/>
      <c r="E20" s="433"/>
      <c r="F20" s="433"/>
      <c r="G20" s="434"/>
      <c r="H20" s="426" t="str">
        <f t="shared" ref="H20" si="0">$H$3</f>
        <v>III квартал 2018 г.</v>
      </c>
      <c r="I20" s="446"/>
      <c r="J20" s="426" t="str">
        <f t="shared" ref="J20" si="1">$J$3</f>
        <v>II квартал 2018 г.</v>
      </c>
      <c r="K20" s="446"/>
      <c r="L20" s="426" t="str">
        <f t="shared" ref="L20" si="2">$L$3</f>
        <v>III квартал 2017 г.</v>
      </c>
      <c r="M20" s="446"/>
    </row>
    <row r="21" spans="1:15">
      <c r="A21" s="405" t="s">
        <v>35</v>
      </c>
      <c r="B21" s="406"/>
      <c r="C21" s="406"/>
      <c r="D21" s="406"/>
      <c r="E21" s="406"/>
      <c r="F21" s="406"/>
      <c r="G21" s="407"/>
      <c r="H21" s="402">
        <f>ЛОТУС!$E$16</f>
        <v>0</v>
      </c>
      <c r="I21" s="404"/>
      <c r="J21" s="402">
        <f>ЛОТУС!$F$16</f>
        <v>1</v>
      </c>
      <c r="K21" s="404"/>
      <c r="L21" s="402">
        <f>ЛОТУС!$G$16</f>
        <v>0</v>
      </c>
      <c r="M21" s="404"/>
      <c r="O21" s="14"/>
    </row>
    <row r="22" spans="1:15">
      <c r="A22" s="405" t="s">
        <v>36</v>
      </c>
      <c r="B22" s="406"/>
      <c r="C22" s="406"/>
      <c r="D22" s="406"/>
      <c r="E22" s="406"/>
      <c r="F22" s="406"/>
      <c r="G22" s="407"/>
      <c r="H22" s="402">
        <f>ЛОТУС!$E$17</f>
        <v>1</v>
      </c>
      <c r="I22" s="404"/>
      <c r="J22" s="402">
        <f>ЛОТУС!$F$17</f>
        <v>0</v>
      </c>
      <c r="K22" s="404"/>
      <c r="L22" s="402">
        <f>ЛОТУС!$G$17</f>
        <v>2</v>
      </c>
      <c r="M22" s="404"/>
      <c r="O22" s="14"/>
    </row>
    <row r="23" spans="1:15">
      <c r="A23" s="405" t="s">
        <v>37</v>
      </c>
      <c r="B23" s="406"/>
      <c r="C23" s="406"/>
      <c r="D23" s="406"/>
      <c r="E23" s="406"/>
      <c r="F23" s="406"/>
      <c r="G23" s="407"/>
      <c r="H23" s="402">
        <f>ЛОТУС!$E$18</f>
        <v>0</v>
      </c>
      <c r="I23" s="404"/>
      <c r="J23" s="402">
        <f>ЛОТУС!$F$18</f>
        <v>0</v>
      </c>
      <c r="K23" s="404"/>
      <c r="L23" s="402">
        <f>ЛОТУС!$G$18</f>
        <v>0</v>
      </c>
      <c r="M23" s="404"/>
      <c r="O23" s="14"/>
    </row>
    <row r="24" spans="1:15">
      <c r="A24" s="405" t="s">
        <v>38</v>
      </c>
      <c r="B24" s="406"/>
      <c r="C24" s="406"/>
      <c r="D24" s="406"/>
      <c r="E24" s="406"/>
      <c r="F24" s="406"/>
      <c r="G24" s="407"/>
      <c r="H24" s="402">
        <f>ЛОТУС!$E$19</f>
        <v>1</v>
      </c>
      <c r="I24" s="404"/>
      <c r="J24" s="402">
        <f>ЛОТУС!$F$19</f>
        <v>1</v>
      </c>
      <c r="K24" s="404"/>
      <c r="L24" s="402">
        <f>ЛОТУС!$G$19</f>
        <v>2</v>
      </c>
      <c r="M24" s="404"/>
      <c r="O24" s="14"/>
    </row>
    <row r="25" spans="1:15">
      <c r="A25" s="405" t="s">
        <v>39</v>
      </c>
      <c r="B25" s="406"/>
      <c r="C25" s="406"/>
      <c r="D25" s="406"/>
      <c r="E25" s="406"/>
      <c r="F25" s="406"/>
      <c r="G25" s="407"/>
      <c r="H25" s="402">
        <f>ЛОТУС!$E$20</f>
        <v>12</v>
      </c>
      <c r="I25" s="404"/>
      <c r="J25" s="402">
        <f>ЛОТУС!$F$20</f>
        <v>20</v>
      </c>
      <c r="K25" s="404"/>
      <c r="L25" s="402">
        <f>ЛОТУС!$G$20</f>
        <v>9</v>
      </c>
      <c r="M25" s="404"/>
      <c r="O25" s="14"/>
    </row>
    <row r="26" spans="1:15">
      <c r="A26" s="467" t="s">
        <v>44</v>
      </c>
      <c r="B26" s="468"/>
      <c r="C26" s="468"/>
      <c r="D26" s="468"/>
      <c r="E26" s="468"/>
      <c r="F26" s="468"/>
      <c r="G26" s="469"/>
      <c r="H26" s="402">
        <f>SUM(H21:I25)</f>
        <v>14</v>
      </c>
      <c r="I26" s="470"/>
      <c r="J26" s="402">
        <f>SUM(J21:K25)</f>
        <v>22</v>
      </c>
      <c r="K26" s="470"/>
      <c r="L26" s="402">
        <f>SUM(L21:M25)</f>
        <v>13</v>
      </c>
      <c r="M26" s="470"/>
      <c r="O26" s="14"/>
    </row>
    <row r="27" spans="1:15" ht="15" customHeight="1">
      <c r="A27" s="432" t="s">
        <v>45</v>
      </c>
      <c r="B27" s="433"/>
      <c r="C27" s="433"/>
      <c r="D27" s="433"/>
      <c r="E27" s="433"/>
      <c r="F27" s="433"/>
      <c r="G27" s="434"/>
      <c r="H27" s="426" t="str">
        <f t="shared" ref="H27:L27" si="3">H20</f>
        <v>III квартал 2018 г.</v>
      </c>
      <c r="I27" s="446"/>
      <c r="J27" s="426" t="str">
        <f t="shared" si="3"/>
        <v>II квартал 2018 г.</v>
      </c>
      <c r="K27" s="446"/>
      <c r="L27" s="426" t="str">
        <f t="shared" si="3"/>
        <v>III квартал 2017 г.</v>
      </c>
      <c r="M27" s="446"/>
      <c r="O27" s="14"/>
    </row>
    <row r="28" spans="1:15">
      <c r="A28" s="405" t="s">
        <v>35</v>
      </c>
      <c r="B28" s="406"/>
      <c r="C28" s="406"/>
      <c r="D28" s="406"/>
      <c r="E28" s="406"/>
      <c r="F28" s="406"/>
      <c r="G28" s="407"/>
      <c r="H28" s="408">
        <f>SUM(H21/H26*100)</f>
        <v>0</v>
      </c>
      <c r="I28" s="409"/>
      <c r="J28" s="408">
        <f>SUM(J21/J26*100)</f>
        <v>4.5454545454545459</v>
      </c>
      <c r="K28" s="409"/>
      <c r="L28" s="408">
        <f>SUM(L21/L26*100)</f>
        <v>0</v>
      </c>
      <c r="M28" s="409"/>
      <c r="O28" s="14"/>
    </row>
    <row r="29" spans="1:15">
      <c r="A29" s="405" t="s">
        <v>36</v>
      </c>
      <c r="B29" s="406"/>
      <c r="C29" s="406"/>
      <c r="D29" s="406"/>
      <c r="E29" s="406"/>
      <c r="F29" s="406"/>
      <c r="G29" s="407"/>
      <c r="H29" s="408">
        <f>SUM(H22/H26*100)</f>
        <v>7.1428571428571423</v>
      </c>
      <c r="I29" s="409"/>
      <c r="J29" s="408">
        <f>SUM(J22/J26*100)</f>
        <v>0</v>
      </c>
      <c r="K29" s="409"/>
      <c r="L29" s="408">
        <f>SUM(L22/L26*100)</f>
        <v>15.384615384615385</v>
      </c>
      <c r="M29" s="409"/>
      <c r="O29" s="14"/>
    </row>
    <row r="30" spans="1:15">
      <c r="A30" s="405" t="s">
        <v>37</v>
      </c>
      <c r="B30" s="406"/>
      <c r="C30" s="406"/>
      <c r="D30" s="406"/>
      <c r="E30" s="406"/>
      <c r="F30" s="406"/>
      <c r="G30" s="407"/>
      <c r="H30" s="408">
        <f>SUM(H23/H26*100)</f>
        <v>0</v>
      </c>
      <c r="I30" s="409"/>
      <c r="J30" s="408">
        <f>SUM(J23/J26*100)</f>
        <v>0</v>
      </c>
      <c r="K30" s="409"/>
      <c r="L30" s="408">
        <f>SUM(L23/L26*100)</f>
        <v>0</v>
      </c>
      <c r="M30" s="409"/>
      <c r="O30" s="14"/>
    </row>
    <row r="31" spans="1:15">
      <c r="A31" s="405" t="s">
        <v>38</v>
      </c>
      <c r="B31" s="406"/>
      <c r="C31" s="406"/>
      <c r="D31" s="406"/>
      <c r="E31" s="406"/>
      <c r="F31" s="406"/>
      <c r="G31" s="407"/>
      <c r="H31" s="408">
        <f>SUM(H24/H26*100)</f>
        <v>7.1428571428571423</v>
      </c>
      <c r="I31" s="409"/>
      <c r="J31" s="408">
        <f>SUM(J24/J26*100)</f>
        <v>4.5454545454545459</v>
      </c>
      <c r="K31" s="409"/>
      <c r="L31" s="408">
        <f>SUM(L24/L26*100)</f>
        <v>15.384615384615385</v>
      </c>
      <c r="M31" s="409"/>
      <c r="O31" s="14"/>
    </row>
    <row r="32" spans="1:15">
      <c r="A32" s="405" t="s">
        <v>39</v>
      </c>
      <c r="B32" s="406"/>
      <c r="C32" s="406"/>
      <c r="D32" s="406"/>
      <c r="E32" s="406"/>
      <c r="F32" s="406"/>
      <c r="G32" s="407"/>
      <c r="H32" s="408">
        <f>SUM(H25/H26*100)</f>
        <v>85.714285714285708</v>
      </c>
      <c r="I32" s="409"/>
      <c r="J32" s="408">
        <f>SUM(J25/J26*100)</f>
        <v>90.909090909090907</v>
      </c>
      <c r="K32" s="409"/>
      <c r="L32" s="408">
        <f>SUM(L25/L26*100)</f>
        <v>69.230769230769226</v>
      </c>
      <c r="M32" s="409"/>
      <c r="O32" s="14"/>
    </row>
    <row r="33" spans="1:13">
      <c r="A33" s="432" t="s">
        <v>43</v>
      </c>
      <c r="B33" s="433"/>
      <c r="C33" s="433"/>
      <c r="D33" s="433"/>
      <c r="E33" s="433"/>
      <c r="F33" s="433"/>
      <c r="G33" s="434"/>
      <c r="H33" s="426" t="str">
        <f t="shared" ref="H33:L33" si="4">H20</f>
        <v>III квартал 2018 г.</v>
      </c>
      <c r="I33" s="446"/>
      <c r="J33" s="426" t="str">
        <f t="shared" si="4"/>
        <v>II квартал 2018 г.</v>
      </c>
      <c r="K33" s="446"/>
      <c r="L33" s="426" t="str">
        <f t="shared" si="4"/>
        <v>III квартал 2017 г.</v>
      </c>
      <c r="M33" s="446"/>
    </row>
    <row r="34" spans="1:13">
      <c r="A34" s="405" t="s">
        <v>35</v>
      </c>
      <c r="B34" s="406"/>
      <c r="C34" s="406"/>
      <c r="D34" s="406"/>
      <c r="E34" s="406"/>
      <c r="F34" s="406"/>
      <c r="G34" s="407"/>
      <c r="H34" s="408">
        <f>SUM(H21/'Ручные данные'!I6*10000)</f>
        <v>0</v>
      </c>
      <c r="I34" s="409"/>
      <c r="J34" s="408">
        <f>SUM(J21/'Ручные данные'!I6*10000)</f>
        <v>1.5428360721245008E-2</v>
      </c>
      <c r="K34" s="409"/>
      <c r="L34" s="408">
        <f>SUM(L21/'Ручные данные'!I6*10000)</f>
        <v>0</v>
      </c>
      <c r="M34" s="409"/>
    </row>
    <row r="35" spans="1:13">
      <c r="A35" s="405" t="s">
        <v>36</v>
      </c>
      <c r="B35" s="406"/>
      <c r="C35" s="406"/>
      <c r="D35" s="406"/>
      <c r="E35" s="406"/>
      <c r="F35" s="406"/>
      <c r="G35" s="407"/>
      <c r="H35" s="408">
        <f>SUM(H22/'Ручные данные'!I6*10000)</f>
        <v>1.5428360721245008E-2</v>
      </c>
      <c r="I35" s="409"/>
      <c r="J35" s="408">
        <f>SUM(J22/'Ручные данные'!I6*10000)</f>
        <v>0</v>
      </c>
      <c r="K35" s="409"/>
      <c r="L35" s="408">
        <f>SUM(L22/'Ручные данные'!I6*10000)</f>
        <v>3.0856721442490017E-2</v>
      </c>
      <c r="M35" s="409"/>
    </row>
    <row r="36" spans="1:13">
      <c r="A36" s="405" t="s">
        <v>37</v>
      </c>
      <c r="B36" s="406"/>
      <c r="C36" s="406"/>
      <c r="D36" s="406"/>
      <c r="E36" s="406"/>
      <c r="F36" s="406"/>
      <c r="G36" s="407"/>
      <c r="H36" s="408">
        <f>SUM(H23/'Ручные данные'!I6*10000)</f>
        <v>0</v>
      </c>
      <c r="I36" s="409"/>
      <c r="J36" s="408">
        <f>SUM(J23/'Ручные данные'!I6*10000)</f>
        <v>0</v>
      </c>
      <c r="K36" s="409"/>
      <c r="L36" s="408">
        <f>SUM(L23/'Ручные данные'!I6*10000)</f>
        <v>0</v>
      </c>
      <c r="M36" s="409"/>
    </row>
    <row r="37" spans="1:13">
      <c r="A37" s="405" t="s">
        <v>38</v>
      </c>
      <c r="B37" s="406"/>
      <c r="C37" s="406"/>
      <c r="D37" s="406"/>
      <c r="E37" s="406"/>
      <c r="F37" s="406"/>
      <c r="G37" s="407"/>
      <c r="H37" s="408">
        <f>SUM(H24/'Ручные данные'!I6*10000)</f>
        <v>1.5428360721245008E-2</v>
      </c>
      <c r="I37" s="409"/>
      <c r="J37" s="408">
        <f>SUM(J24/'Ручные данные'!I6*10000)</f>
        <v>1.5428360721245008E-2</v>
      </c>
      <c r="K37" s="409"/>
      <c r="L37" s="408">
        <f>SUM(L24/'Ручные данные'!I6*10000)</f>
        <v>3.0856721442490017E-2</v>
      </c>
      <c r="M37" s="409"/>
    </row>
    <row r="38" spans="1:13">
      <c r="A38" s="405" t="s">
        <v>39</v>
      </c>
      <c r="B38" s="406"/>
      <c r="C38" s="406"/>
      <c r="D38" s="406"/>
      <c r="E38" s="406"/>
      <c r="F38" s="406"/>
      <c r="G38" s="407"/>
      <c r="H38" s="408">
        <f>SUM(H25/'Ручные данные'!I6*10000)</f>
        <v>0.18514032865494007</v>
      </c>
      <c r="I38" s="409"/>
      <c r="J38" s="408">
        <f>SUM(J25/'Ручные данные'!I6*10000)</f>
        <v>0.30856721442490015</v>
      </c>
      <c r="K38" s="409"/>
      <c r="L38" s="408">
        <f>SUM(L25/'Ручные данные'!I6*10000)</f>
        <v>0.13885524649120506</v>
      </c>
      <c r="M38" s="409"/>
    </row>
    <row r="39" spans="1:13">
      <c r="A39" s="432" t="s">
        <v>82</v>
      </c>
      <c r="B39" s="433"/>
      <c r="C39" s="433"/>
      <c r="D39" s="433"/>
      <c r="E39" s="433"/>
      <c r="F39" s="433"/>
      <c r="G39" s="434"/>
      <c r="H39" s="441" t="s">
        <v>81</v>
      </c>
      <c r="I39" s="445"/>
      <c r="J39" s="441" t="s">
        <v>46</v>
      </c>
      <c r="K39" s="445"/>
      <c r="L39" s="441" t="s">
        <v>47</v>
      </c>
      <c r="M39" s="445"/>
    </row>
    <row r="40" spans="1:13">
      <c r="A40" s="432" t="s">
        <v>35</v>
      </c>
      <c r="B40" s="433"/>
      <c r="C40" s="433"/>
      <c r="D40" s="433"/>
      <c r="E40" s="433"/>
      <c r="F40" s="433"/>
      <c r="G40" s="434"/>
      <c r="H40" s="439">
        <f>SUM(H41:I45)</f>
        <v>0</v>
      </c>
      <c r="I40" s="440"/>
      <c r="J40" s="441" t="e">
        <f>SUM(J41:K45)</f>
        <v>#DIV/0!</v>
      </c>
      <c r="K40" s="440"/>
      <c r="L40" s="441">
        <f>SUM(L41:M45)</f>
        <v>0</v>
      </c>
      <c r="M40" s="440"/>
    </row>
    <row r="41" spans="1:13">
      <c r="A41" s="405" t="s">
        <v>48</v>
      </c>
      <c r="B41" s="406"/>
      <c r="C41" s="406"/>
      <c r="D41" s="406"/>
      <c r="E41" s="406"/>
      <c r="F41" s="406"/>
      <c r="G41" s="407"/>
      <c r="H41" s="430">
        <f>ЛОТУС!$E$67</f>
        <v>0</v>
      </c>
      <c r="I41" s="431"/>
      <c r="J41" s="408" t="e">
        <f>SUM(H41/H40*100)</f>
        <v>#DIV/0!</v>
      </c>
      <c r="K41" s="409"/>
      <c r="L41" s="408">
        <f>SUM(H41/'Ручные данные'!I6*10000)</f>
        <v>0</v>
      </c>
      <c r="M41" s="409"/>
    </row>
    <row r="42" spans="1:13">
      <c r="A42" s="405" t="s">
        <v>49</v>
      </c>
      <c r="B42" s="406"/>
      <c r="C42" s="406"/>
      <c r="D42" s="406"/>
      <c r="E42" s="406"/>
      <c r="F42" s="406"/>
      <c r="G42" s="407"/>
      <c r="H42" s="430">
        <f>ЛОТУС!$E$68</f>
        <v>0</v>
      </c>
      <c r="I42" s="431"/>
      <c r="J42" s="408" t="e">
        <f>SUM(H42/H40*100)</f>
        <v>#DIV/0!</v>
      </c>
      <c r="K42" s="409"/>
      <c r="L42" s="408">
        <f>SUM(H42/'Ручные данные'!I6*10000)</f>
        <v>0</v>
      </c>
      <c r="M42" s="409"/>
    </row>
    <row r="43" spans="1:13">
      <c r="A43" s="405" t="s">
        <v>50</v>
      </c>
      <c r="B43" s="406"/>
      <c r="C43" s="406"/>
      <c r="D43" s="406"/>
      <c r="E43" s="406"/>
      <c r="F43" s="406"/>
      <c r="G43" s="407"/>
      <c r="H43" s="430">
        <f>ЛОТУС!$E$69</f>
        <v>0</v>
      </c>
      <c r="I43" s="431"/>
      <c r="J43" s="408" t="e">
        <f>SUM(H43/H40*100)</f>
        <v>#DIV/0!</v>
      </c>
      <c r="K43" s="409"/>
      <c r="L43" s="408">
        <f>SUM(H43/'Ручные данные'!I6*10000)</f>
        <v>0</v>
      </c>
      <c r="M43" s="409"/>
    </row>
    <row r="44" spans="1:13">
      <c r="A44" s="405" t="s">
        <v>51</v>
      </c>
      <c r="B44" s="406"/>
      <c r="C44" s="406"/>
      <c r="D44" s="406"/>
      <c r="E44" s="406"/>
      <c r="F44" s="406"/>
      <c r="G44" s="407"/>
      <c r="H44" s="430">
        <f>ЛОТУС!$E$70</f>
        <v>0</v>
      </c>
      <c r="I44" s="431"/>
      <c r="J44" s="408" t="e">
        <f>SUM(H44/H40*100)</f>
        <v>#DIV/0!</v>
      </c>
      <c r="K44" s="409"/>
      <c r="L44" s="408">
        <f>SUM(H44/'Ручные данные'!I6*10000)</f>
        <v>0</v>
      </c>
      <c r="M44" s="409"/>
    </row>
    <row r="45" spans="1:13">
      <c r="A45" s="405" t="s">
        <v>52</v>
      </c>
      <c r="B45" s="406"/>
      <c r="C45" s="406"/>
      <c r="D45" s="406"/>
      <c r="E45" s="406"/>
      <c r="F45" s="406"/>
      <c r="G45" s="407"/>
      <c r="H45" s="430">
        <f>ЛОТУС!$E$71</f>
        <v>0</v>
      </c>
      <c r="I45" s="431"/>
      <c r="J45" s="408" t="e">
        <f>SUM(H45/H40*100)</f>
        <v>#DIV/0!</v>
      </c>
      <c r="K45" s="409"/>
      <c r="L45" s="408">
        <f>SUM(H45/'Ручные данные'!I6*10000)</f>
        <v>0</v>
      </c>
      <c r="M45" s="409"/>
    </row>
    <row r="46" spans="1:13">
      <c r="A46" s="432" t="s">
        <v>36</v>
      </c>
      <c r="B46" s="433"/>
      <c r="C46" s="433"/>
      <c r="D46" s="433"/>
      <c r="E46" s="433"/>
      <c r="F46" s="433"/>
      <c r="G46" s="434"/>
      <c r="H46" s="435">
        <f>SUM(H47:I51)</f>
        <v>1</v>
      </c>
      <c r="I46" s="436"/>
      <c r="J46" s="437">
        <f>SUM(J47:K51)</f>
        <v>100</v>
      </c>
      <c r="K46" s="438"/>
      <c r="L46" s="437">
        <f>SUM(L47:M51)</f>
        <v>1.5428360721245008E-2</v>
      </c>
      <c r="M46" s="438"/>
    </row>
    <row r="47" spans="1:13">
      <c r="A47" s="405" t="s">
        <v>53</v>
      </c>
      <c r="B47" s="406"/>
      <c r="C47" s="406"/>
      <c r="D47" s="406"/>
      <c r="E47" s="406"/>
      <c r="F47" s="406"/>
      <c r="G47" s="407"/>
      <c r="H47" s="430">
        <f>SUM(ЛОТУС!E91,ЛОТУС!E101)</f>
        <v>0</v>
      </c>
      <c r="I47" s="431"/>
      <c r="J47" s="408">
        <f>SUM(H47/H46*100)</f>
        <v>0</v>
      </c>
      <c r="K47" s="409"/>
      <c r="L47" s="408">
        <f>SUM(H47/'Ручные данные'!I6*10000)</f>
        <v>0</v>
      </c>
      <c r="M47" s="409"/>
    </row>
    <row r="48" spans="1:13">
      <c r="A48" s="405" t="s">
        <v>54</v>
      </c>
      <c r="B48" s="406"/>
      <c r="C48" s="406"/>
      <c r="D48" s="406"/>
      <c r="E48" s="406"/>
      <c r="F48" s="406"/>
      <c r="G48" s="407"/>
      <c r="H48" s="430">
        <f>SUM(ЛОТУС!E92)</f>
        <v>0</v>
      </c>
      <c r="I48" s="431"/>
      <c r="J48" s="408">
        <f>SUM(H48/H46*100)</f>
        <v>0</v>
      </c>
      <c r="K48" s="409"/>
      <c r="L48" s="408">
        <f>SUM(H48/'Ручные данные'!I6*10000)</f>
        <v>0</v>
      </c>
      <c r="M48" s="409"/>
    </row>
    <row r="49" spans="1:15">
      <c r="A49" s="405" t="s">
        <v>55</v>
      </c>
      <c r="B49" s="406"/>
      <c r="C49" s="406"/>
      <c r="D49" s="406"/>
      <c r="E49" s="406"/>
      <c r="F49" s="406"/>
      <c r="G49" s="407"/>
      <c r="H49" s="430">
        <f>SUM(ЛОТУС!E96,ЛОТУС!E97,ЛОТУС!E99,ЛОТУС!E100)</f>
        <v>0</v>
      </c>
      <c r="I49" s="431"/>
      <c r="J49" s="408">
        <f>SUM(H49/H46*100)</f>
        <v>0</v>
      </c>
      <c r="K49" s="409"/>
      <c r="L49" s="408">
        <f>SUM(H49/'Ручные данные'!I6*10000)</f>
        <v>0</v>
      </c>
      <c r="M49" s="409"/>
    </row>
    <row r="50" spans="1:15">
      <c r="A50" s="405" t="s">
        <v>56</v>
      </c>
      <c r="B50" s="406"/>
      <c r="C50" s="406"/>
      <c r="D50" s="406"/>
      <c r="E50" s="406"/>
      <c r="F50" s="406"/>
      <c r="G50" s="407"/>
      <c r="H50" s="430">
        <f>SUM(ЛОТУС!E93,ЛОТУС!E98)</f>
        <v>1</v>
      </c>
      <c r="I50" s="431"/>
      <c r="J50" s="408">
        <f>SUM(H50/H46*100)</f>
        <v>100</v>
      </c>
      <c r="K50" s="409"/>
      <c r="L50" s="408">
        <f>SUM(H50/'Ручные данные'!I6*10000)</f>
        <v>1.5428360721245008E-2</v>
      </c>
      <c r="M50" s="409"/>
    </row>
    <row r="51" spans="1:15">
      <c r="A51" s="405" t="s">
        <v>57</v>
      </c>
      <c r="B51" s="406"/>
      <c r="C51" s="406"/>
      <c r="D51" s="406"/>
      <c r="E51" s="406"/>
      <c r="F51" s="406"/>
      <c r="G51" s="407"/>
      <c r="H51" s="430">
        <f>SUM(ЛОТУС!E94,ЛОТУС!E95)</f>
        <v>0</v>
      </c>
      <c r="I51" s="431"/>
      <c r="J51" s="408">
        <f>SUM(H51/H46*100)</f>
        <v>0</v>
      </c>
      <c r="K51" s="409"/>
      <c r="L51" s="408">
        <f>SUM(H51/'Ручные данные'!I6*10000)</f>
        <v>0</v>
      </c>
      <c r="M51" s="409"/>
    </row>
    <row r="52" spans="1:15">
      <c r="A52" s="432" t="s">
        <v>37</v>
      </c>
      <c r="B52" s="433"/>
      <c r="C52" s="433"/>
      <c r="D52" s="433"/>
      <c r="E52" s="433"/>
      <c r="F52" s="433"/>
      <c r="G52" s="434"/>
      <c r="H52" s="435">
        <f>SUM(H53:I57)</f>
        <v>0</v>
      </c>
      <c r="I52" s="436"/>
      <c r="J52" s="437" t="e">
        <f>SUM(J53:K57)</f>
        <v>#DIV/0!</v>
      </c>
      <c r="K52" s="438"/>
      <c r="L52" s="437">
        <f>SUM(L53:M57)</f>
        <v>0</v>
      </c>
      <c r="M52" s="438"/>
    </row>
    <row r="53" spans="1:15">
      <c r="A53" s="405" t="s">
        <v>58</v>
      </c>
      <c r="B53" s="406"/>
      <c r="C53" s="406"/>
      <c r="D53" s="406"/>
      <c r="E53" s="406"/>
      <c r="F53" s="406"/>
      <c r="G53" s="407"/>
      <c r="H53" s="430">
        <f>ЛОТУС!$E$85</f>
        <v>0</v>
      </c>
      <c r="I53" s="431"/>
      <c r="J53" s="412" t="e">
        <f>SUM(H53/H52*100)</f>
        <v>#DIV/0!</v>
      </c>
      <c r="K53" s="413"/>
      <c r="L53" s="408">
        <f>SUM(H53/'Ручные данные'!I6*10000)</f>
        <v>0</v>
      </c>
      <c r="M53" s="409"/>
    </row>
    <row r="54" spans="1:15">
      <c r="A54" s="405" t="s">
        <v>59</v>
      </c>
      <c r="B54" s="406"/>
      <c r="C54" s="406"/>
      <c r="D54" s="406"/>
      <c r="E54" s="406"/>
      <c r="F54" s="406"/>
      <c r="G54" s="407"/>
      <c r="H54" s="430">
        <f>ЛОТУС!$E$86</f>
        <v>0</v>
      </c>
      <c r="I54" s="431"/>
      <c r="J54" s="408" t="e">
        <f>SUM(H54/H52*100)</f>
        <v>#DIV/0!</v>
      </c>
      <c r="K54" s="409"/>
      <c r="L54" s="408">
        <f>SUM(H54/'Ручные данные'!I6*10000)</f>
        <v>0</v>
      </c>
      <c r="M54" s="409"/>
    </row>
    <row r="55" spans="1:15">
      <c r="A55" s="405" t="s">
        <v>60</v>
      </c>
      <c r="B55" s="406"/>
      <c r="C55" s="406"/>
      <c r="D55" s="406"/>
      <c r="E55" s="406"/>
      <c r="F55" s="406"/>
      <c r="G55" s="407"/>
      <c r="H55" s="430">
        <f>ЛОТУС!$E$87</f>
        <v>0</v>
      </c>
      <c r="I55" s="431"/>
      <c r="J55" s="408" t="e">
        <f>SUM(H55/H52*100)</f>
        <v>#DIV/0!</v>
      </c>
      <c r="K55" s="409"/>
      <c r="L55" s="408">
        <f>SUM(H55/'Ручные данные'!I6*10000)</f>
        <v>0</v>
      </c>
      <c r="M55" s="409"/>
      <c r="O55" s="15"/>
    </row>
    <row r="56" spans="1:15">
      <c r="A56" s="405" t="s">
        <v>61</v>
      </c>
      <c r="B56" s="406"/>
      <c r="C56" s="406"/>
      <c r="D56" s="406"/>
      <c r="E56" s="406"/>
      <c r="F56" s="406"/>
      <c r="G56" s="407"/>
      <c r="H56" s="430">
        <f>ЛОТУС!$E$88</f>
        <v>0</v>
      </c>
      <c r="I56" s="431"/>
      <c r="J56" s="408" t="e">
        <f>SUM(H56/H52*100)</f>
        <v>#DIV/0!</v>
      </c>
      <c r="K56" s="409"/>
      <c r="L56" s="408">
        <f>SUM(H56/'Ручные данные'!I6*10000)</f>
        <v>0</v>
      </c>
      <c r="M56" s="409"/>
    </row>
    <row r="57" spans="1:15">
      <c r="A57" s="405" t="s">
        <v>62</v>
      </c>
      <c r="B57" s="406"/>
      <c r="C57" s="406"/>
      <c r="D57" s="406"/>
      <c r="E57" s="406"/>
      <c r="F57" s="406"/>
      <c r="G57" s="407"/>
      <c r="H57" s="430">
        <f>ЛОТУС!$E$89</f>
        <v>0</v>
      </c>
      <c r="I57" s="431"/>
      <c r="J57" s="408" t="e">
        <f>SUM(H57/H52*100)</f>
        <v>#DIV/0!</v>
      </c>
      <c r="K57" s="409"/>
      <c r="L57" s="408">
        <f>SUM(H57/'Ручные данные'!I6*10000)</f>
        <v>0</v>
      </c>
      <c r="M57" s="409"/>
    </row>
    <row r="58" spans="1:15">
      <c r="A58" s="432" t="s">
        <v>38</v>
      </c>
      <c r="B58" s="433"/>
      <c r="C58" s="433"/>
      <c r="D58" s="433"/>
      <c r="E58" s="433"/>
      <c r="F58" s="433"/>
      <c r="G58" s="434"/>
      <c r="H58" s="435">
        <f>SUM(H59:I63)</f>
        <v>1</v>
      </c>
      <c r="I58" s="436"/>
      <c r="J58" s="437">
        <f>SUM(J59:K63)</f>
        <v>100</v>
      </c>
      <c r="K58" s="438"/>
      <c r="L58" s="437">
        <f>SUM(L59:M63)</f>
        <v>0</v>
      </c>
      <c r="M58" s="438"/>
    </row>
    <row r="59" spans="1:15">
      <c r="A59" s="405" t="s">
        <v>63</v>
      </c>
      <c r="B59" s="406"/>
      <c r="C59" s="406"/>
      <c r="D59" s="406"/>
      <c r="E59" s="406"/>
      <c r="F59" s="406"/>
      <c r="G59" s="407"/>
      <c r="H59" s="430">
        <f>ЛОТУС!$E$73</f>
        <v>1</v>
      </c>
      <c r="I59" s="431"/>
      <c r="J59" s="408">
        <f>SUM(H59/H58*100)</f>
        <v>100</v>
      </c>
      <c r="K59" s="409"/>
      <c r="L59" s="408">
        <f>SUM(H53/'Ручные данные'!I6*10000)</f>
        <v>0</v>
      </c>
      <c r="M59" s="409"/>
    </row>
    <row r="60" spans="1:15">
      <c r="A60" s="405" t="s">
        <v>64</v>
      </c>
      <c r="B60" s="406"/>
      <c r="C60" s="406"/>
      <c r="D60" s="406"/>
      <c r="E60" s="406"/>
      <c r="F60" s="406"/>
      <c r="G60" s="407"/>
      <c r="H60" s="430">
        <f>ЛОТУС!$E$74</f>
        <v>0</v>
      </c>
      <c r="I60" s="431"/>
      <c r="J60" s="408">
        <f>SUM(H60/H58*100)</f>
        <v>0</v>
      </c>
      <c r="K60" s="409"/>
      <c r="L60" s="408">
        <f>SUM(H60/'Ручные данные'!I6*10000)</f>
        <v>0</v>
      </c>
      <c r="M60" s="409"/>
    </row>
    <row r="61" spans="1:15">
      <c r="A61" s="405" t="s">
        <v>65</v>
      </c>
      <c r="B61" s="406"/>
      <c r="C61" s="406"/>
      <c r="D61" s="406"/>
      <c r="E61" s="406"/>
      <c r="F61" s="406"/>
      <c r="G61" s="407"/>
      <c r="H61" s="430">
        <f>ЛОТУС!$E$75</f>
        <v>0</v>
      </c>
      <c r="I61" s="431"/>
      <c r="J61" s="408">
        <f>SUM(H61/H58*100)</f>
        <v>0</v>
      </c>
      <c r="K61" s="409"/>
      <c r="L61" s="408">
        <f>SUM(H61/'Ручные данные'!I6*10000)</f>
        <v>0</v>
      </c>
      <c r="M61" s="409"/>
    </row>
    <row r="62" spans="1:15">
      <c r="A62" s="405" t="s">
        <v>66</v>
      </c>
      <c r="B62" s="406"/>
      <c r="C62" s="406"/>
      <c r="D62" s="406"/>
      <c r="E62" s="406"/>
      <c r="F62" s="406"/>
      <c r="G62" s="407"/>
      <c r="H62" s="430">
        <f>ЛОТУС!$E$76</f>
        <v>0</v>
      </c>
      <c r="I62" s="431"/>
      <c r="J62" s="408">
        <f>SUM(H62/H58*100)</f>
        <v>0</v>
      </c>
      <c r="K62" s="409"/>
      <c r="L62" s="408">
        <f>SUM(H62/'Ручные данные'!I6*10000)</f>
        <v>0</v>
      </c>
      <c r="M62" s="409"/>
    </row>
    <row r="63" spans="1:15">
      <c r="A63" s="405" t="s">
        <v>67</v>
      </c>
      <c r="B63" s="406"/>
      <c r="C63" s="406"/>
      <c r="D63" s="406"/>
      <c r="E63" s="406"/>
      <c r="F63" s="406"/>
      <c r="G63" s="407"/>
      <c r="H63" s="430">
        <f>ЛОТУС!$E$77</f>
        <v>0</v>
      </c>
      <c r="I63" s="431"/>
      <c r="J63" s="408">
        <f>SUM(H63/H58*100)</f>
        <v>0</v>
      </c>
      <c r="K63" s="409"/>
      <c r="L63" s="408">
        <f>SUM(H63/'Ручные данные'!I6*10000)</f>
        <v>0</v>
      </c>
      <c r="M63" s="409"/>
    </row>
    <row r="64" spans="1:15">
      <c r="A64" s="432" t="s">
        <v>39</v>
      </c>
      <c r="B64" s="433"/>
      <c r="C64" s="433"/>
      <c r="D64" s="433"/>
      <c r="E64" s="433"/>
      <c r="F64" s="433"/>
      <c r="G64" s="434"/>
      <c r="H64" s="435">
        <f>SUM(H65:I69)</f>
        <v>12</v>
      </c>
      <c r="I64" s="436"/>
      <c r="J64" s="437">
        <f>SUM(J65:K69)</f>
        <v>100</v>
      </c>
      <c r="K64" s="438"/>
      <c r="L64" s="437">
        <f>SUM(L65:M69)</f>
        <v>0.18514032865494007</v>
      </c>
      <c r="M64" s="438"/>
    </row>
    <row r="65" spans="1:13">
      <c r="A65" s="405" t="s">
        <v>68</v>
      </c>
      <c r="B65" s="406"/>
      <c r="C65" s="406"/>
      <c r="D65" s="406"/>
      <c r="E65" s="406"/>
      <c r="F65" s="406"/>
      <c r="G65" s="407"/>
      <c r="H65" s="430">
        <f>ЛОТУС!$E$79</f>
        <v>1</v>
      </c>
      <c r="I65" s="431"/>
      <c r="J65" s="408">
        <f>SUM(H65/H64*100)</f>
        <v>8.3333333333333321</v>
      </c>
      <c r="K65" s="409"/>
      <c r="L65" s="408">
        <f>SUM(H65/'Ручные данные'!I6*10000)</f>
        <v>1.5428360721245008E-2</v>
      </c>
      <c r="M65" s="409"/>
    </row>
    <row r="66" spans="1:13">
      <c r="A66" s="405" t="s">
        <v>69</v>
      </c>
      <c r="B66" s="406"/>
      <c r="C66" s="406"/>
      <c r="D66" s="406"/>
      <c r="E66" s="406"/>
      <c r="F66" s="406"/>
      <c r="G66" s="407"/>
      <c r="H66" s="430">
        <f>ЛОТУС!$E$80</f>
        <v>6</v>
      </c>
      <c r="I66" s="431"/>
      <c r="J66" s="408">
        <f>SUM(H66/H64*100)</f>
        <v>50</v>
      </c>
      <c r="K66" s="409"/>
      <c r="L66" s="408">
        <f>SUM(H66/'Ручные данные'!I6*10000)</f>
        <v>9.2570164327470034E-2</v>
      </c>
      <c r="M66" s="409"/>
    </row>
    <row r="67" spans="1:13">
      <c r="A67" s="405" t="s">
        <v>70</v>
      </c>
      <c r="B67" s="406"/>
      <c r="C67" s="406"/>
      <c r="D67" s="406"/>
      <c r="E67" s="406"/>
      <c r="F67" s="406"/>
      <c r="G67" s="407"/>
      <c r="H67" s="430">
        <f>ЛОТУС!$E$81</f>
        <v>0</v>
      </c>
      <c r="I67" s="431"/>
      <c r="J67" s="408">
        <f>SUM(H67/H64*100)</f>
        <v>0</v>
      </c>
      <c r="K67" s="409"/>
      <c r="L67" s="408">
        <f>SUM(H67/'Ручные данные'!I6*10000)</f>
        <v>0</v>
      </c>
      <c r="M67" s="409"/>
    </row>
    <row r="68" spans="1:13">
      <c r="A68" s="405" t="s">
        <v>71</v>
      </c>
      <c r="B68" s="406"/>
      <c r="C68" s="406"/>
      <c r="D68" s="406"/>
      <c r="E68" s="406"/>
      <c r="F68" s="406"/>
      <c r="G68" s="407"/>
      <c r="H68" s="430">
        <f>ЛОТУС!$E$82</f>
        <v>5</v>
      </c>
      <c r="I68" s="431"/>
      <c r="J68" s="408">
        <f>SUM(H68/H64*100)</f>
        <v>41.666666666666671</v>
      </c>
      <c r="K68" s="409"/>
      <c r="L68" s="408">
        <f>SUM(H68/'Ручные данные'!I6*10000)</f>
        <v>7.7141803606225037E-2</v>
      </c>
      <c r="M68" s="409"/>
    </row>
    <row r="69" spans="1:13">
      <c r="A69" s="414" t="s">
        <v>72</v>
      </c>
      <c r="B69" s="415"/>
      <c r="C69" s="415"/>
      <c r="D69" s="415"/>
      <c r="E69" s="415"/>
      <c r="F69" s="415"/>
      <c r="G69" s="416"/>
      <c r="H69" s="417">
        <f>ЛОТУС!$E$83</f>
        <v>0</v>
      </c>
      <c r="I69" s="418"/>
      <c r="J69" s="419">
        <f>SUM(H69/H64*100)</f>
        <v>0</v>
      </c>
      <c r="K69" s="420"/>
      <c r="L69" s="419">
        <f>SUM(H69/'Ручные данные'!I6*10000)</f>
        <v>0</v>
      </c>
      <c r="M69" s="420"/>
    </row>
    <row r="70" spans="1:13">
      <c r="A70" s="426" t="s">
        <v>95</v>
      </c>
      <c r="B70" s="427"/>
      <c r="C70" s="427"/>
      <c r="D70" s="427"/>
      <c r="E70" s="427"/>
      <c r="F70" s="427"/>
      <c r="G70" s="427"/>
      <c r="H70" s="428"/>
      <c r="I70" s="428"/>
      <c r="J70" s="428"/>
      <c r="K70" s="428"/>
      <c r="L70" s="428"/>
      <c r="M70" s="429"/>
    </row>
    <row r="71" spans="1:13">
      <c r="A71" s="421"/>
      <c r="B71" s="422"/>
      <c r="C71" s="422"/>
      <c r="D71" s="422"/>
      <c r="E71" s="422"/>
      <c r="F71" s="422"/>
      <c r="G71" s="423"/>
      <c r="H71" s="424" t="str">
        <f t="shared" ref="H71" si="5">$H$3</f>
        <v>III квартал 2018 г.</v>
      </c>
      <c r="I71" s="425"/>
      <c r="J71" s="424" t="str">
        <f t="shared" ref="J71" si="6">$J$3</f>
        <v>II квартал 2018 г.</v>
      </c>
      <c r="K71" s="425"/>
      <c r="L71" s="424" t="str">
        <f t="shared" ref="L71" si="7">$L$3</f>
        <v>III квартал 2017 г.</v>
      </c>
      <c r="M71" s="425"/>
    </row>
    <row r="72" spans="1:13">
      <c r="A72" s="405" t="s">
        <v>96</v>
      </c>
      <c r="B72" s="406"/>
      <c r="C72" s="406"/>
      <c r="D72" s="406"/>
      <c r="E72" s="406"/>
      <c r="F72" s="406"/>
      <c r="G72" s="407"/>
      <c r="H72" s="410">
        <f>ЛОТУС!$E$136</f>
        <v>12</v>
      </c>
      <c r="I72" s="411"/>
      <c r="J72" s="410">
        <f>ЛОТУС!$F$136</f>
        <v>22</v>
      </c>
      <c r="K72" s="411"/>
      <c r="L72" s="410">
        <f>ЛОТУС!$G$136</f>
        <v>12</v>
      </c>
      <c r="M72" s="411"/>
    </row>
    <row r="73" spans="1:13">
      <c r="A73" s="405" t="s">
        <v>97</v>
      </c>
      <c r="B73" s="406"/>
      <c r="C73" s="406"/>
      <c r="D73" s="406"/>
      <c r="E73" s="406"/>
      <c r="F73" s="406"/>
      <c r="G73" s="407"/>
      <c r="H73" s="412">
        <f>SUM(H72/H7*100)</f>
        <v>92.307692307692307</v>
      </c>
      <c r="I73" s="413"/>
      <c r="J73" s="412">
        <f>SUM(J72/J7*100)</f>
        <v>100</v>
      </c>
      <c r="K73" s="413"/>
      <c r="L73" s="412">
        <f>SUM(L72/L7*100)</f>
        <v>600</v>
      </c>
      <c r="M73" s="413"/>
    </row>
    <row r="74" spans="1:13">
      <c r="A74" s="405" t="s">
        <v>98</v>
      </c>
      <c r="B74" s="406"/>
      <c r="C74" s="406"/>
      <c r="D74" s="406"/>
      <c r="E74" s="406"/>
      <c r="F74" s="406"/>
      <c r="G74" s="407"/>
      <c r="H74" s="410">
        <f>ЛОТУС!$E$137</f>
        <v>3</v>
      </c>
      <c r="I74" s="411"/>
      <c r="J74" s="410">
        <f>ЛОТУС!$F$137</f>
        <v>0</v>
      </c>
      <c r="K74" s="411"/>
      <c r="L74" s="410">
        <f>ЛОТУС!$G$137</f>
        <v>0</v>
      </c>
      <c r="M74" s="411"/>
    </row>
    <row r="75" spans="1:13">
      <c r="A75" s="405" t="s">
        <v>99</v>
      </c>
      <c r="B75" s="406"/>
      <c r="C75" s="406"/>
      <c r="D75" s="406"/>
      <c r="E75" s="406"/>
      <c r="F75" s="406"/>
      <c r="G75" s="407"/>
      <c r="H75" s="408">
        <f>SUM(H74/H72*100)</f>
        <v>25</v>
      </c>
      <c r="I75" s="409"/>
      <c r="J75" s="408">
        <f>SUM(J74/J72*100)</f>
        <v>0</v>
      </c>
      <c r="K75" s="409"/>
      <c r="L75" s="408">
        <f>SUM(L74/L72*100)</f>
        <v>0</v>
      </c>
      <c r="M75" s="409"/>
    </row>
    <row r="76" spans="1:13">
      <c r="A76" s="405" t="s">
        <v>100</v>
      </c>
      <c r="B76" s="406"/>
      <c r="C76" s="406"/>
      <c r="D76" s="406"/>
      <c r="E76" s="406"/>
      <c r="F76" s="406"/>
      <c r="G76" s="407"/>
      <c r="H76" s="410">
        <f>ЛОТУС!$E$138</f>
        <v>11</v>
      </c>
      <c r="I76" s="411"/>
      <c r="J76" s="410">
        <f>ЛОТУС!$F$138</f>
        <v>22</v>
      </c>
      <c r="K76" s="411"/>
      <c r="L76" s="410">
        <f>ЛОТУС!$G$138</f>
        <v>12</v>
      </c>
      <c r="M76" s="411"/>
    </row>
    <row r="77" spans="1:13">
      <c r="A77" s="405" t="s">
        <v>101</v>
      </c>
      <c r="B77" s="406"/>
      <c r="C77" s="406"/>
      <c r="D77" s="406"/>
      <c r="E77" s="406"/>
      <c r="F77" s="406"/>
      <c r="G77" s="407"/>
      <c r="H77" s="412">
        <f>SUM(H76/H72*100)</f>
        <v>91.666666666666657</v>
      </c>
      <c r="I77" s="413"/>
      <c r="J77" s="412">
        <f>SUM(J76/J72*100)</f>
        <v>100</v>
      </c>
      <c r="K77" s="413"/>
      <c r="L77" s="412">
        <f>SUM(L76/L72*100)</f>
        <v>100</v>
      </c>
      <c r="M77" s="413"/>
    </row>
    <row r="78" spans="1:13">
      <c r="A78" s="405" t="s">
        <v>102</v>
      </c>
      <c r="B78" s="406"/>
      <c r="C78" s="406"/>
      <c r="D78" s="406"/>
      <c r="E78" s="406"/>
      <c r="F78" s="406"/>
      <c r="G78" s="407"/>
      <c r="H78" s="410">
        <f>'Ручные данные'!$I$11</f>
        <v>0</v>
      </c>
      <c r="I78" s="411"/>
      <c r="J78" s="410">
        <f>'Ручные данные'!$I$12</f>
        <v>0</v>
      </c>
      <c r="K78" s="411"/>
      <c r="L78" s="410">
        <f>'Ручные данные'!$I$13</f>
        <v>6</v>
      </c>
      <c r="M78" s="411"/>
    </row>
    <row r="79" spans="1:13">
      <c r="A79" s="405" t="s">
        <v>103</v>
      </c>
      <c r="B79" s="406"/>
      <c r="C79" s="406"/>
      <c r="D79" s="406"/>
      <c r="E79" s="406"/>
      <c r="F79" s="406"/>
      <c r="G79" s="407"/>
      <c r="H79" s="412">
        <f>SUM(H78/H76*100)</f>
        <v>0</v>
      </c>
      <c r="I79" s="413"/>
      <c r="J79" s="408">
        <f>SUM(J78/J76*100)</f>
        <v>0</v>
      </c>
      <c r="K79" s="409"/>
      <c r="L79" s="408">
        <f>SUM(L78/L76*100)</f>
        <v>50</v>
      </c>
      <c r="M79" s="409"/>
    </row>
    <row r="80" spans="1:13">
      <c r="A80" s="405" t="s">
        <v>104</v>
      </c>
      <c r="B80" s="406"/>
      <c r="C80" s="406"/>
      <c r="D80" s="406"/>
      <c r="E80" s="406"/>
      <c r="F80" s="406"/>
      <c r="G80" s="407"/>
      <c r="H80" s="410">
        <f>'Ручные данные'!$I$8</f>
        <v>0</v>
      </c>
      <c r="I80" s="411"/>
      <c r="J80" s="410">
        <f>'Ручные данные'!$I$8</f>
        <v>0</v>
      </c>
      <c r="K80" s="411"/>
      <c r="L80" s="410">
        <f>'Ручные данные'!$I$9</f>
        <v>2</v>
      </c>
      <c r="M80" s="411"/>
    </row>
    <row r="81" spans="1:13">
      <c r="A81" s="405" t="s">
        <v>105</v>
      </c>
      <c r="B81" s="406"/>
      <c r="C81" s="406"/>
      <c r="D81" s="406"/>
      <c r="E81" s="406"/>
      <c r="F81" s="406"/>
      <c r="G81" s="407"/>
      <c r="H81" s="408">
        <f>SUM(H80/H76*100)</f>
        <v>0</v>
      </c>
      <c r="I81" s="409"/>
      <c r="J81" s="408">
        <f>SUM(J80/J76*100)</f>
        <v>0</v>
      </c>
      <c r="K81" s="409"/>
      <c r="L81" s="408">
        <f>SUM(L80/L76*100)</f>
        <v>16.666666666666664</v>
      </c>
      <c r="M81" s="409"/>
    </row>
    <row r="82" spans="1:13">
      <c r="A82" s="405" t="s">
        <v>107</v>
      </c>
      <c r="B82" s="406"/>
      <c r="C82" s="406"/>
      <c r="D82" s="406"/>
      <c r="E82" s="406"/>
      <c r="F82" s="406"/>
      <c r="G82" s="407"/>
      <c r="H82" s="430">
        <f>ЛОТУС!$E$140</f>
        <v>9</v>
      </c>
      <c r="I82" s="431"/>
      <c r="J82" s="430">
        <f>ЛОТУС!$F$140</f>
        <v>17</v>
      </c>
      <c r="K82" s="431"/>
      <c r="L82" s="430">
        <f>ЛОТУС!$G$140</f>
        <v>10</v>
      </c>
      <c r="M82" s="431"/>
    </row>
    <row r="83" spans="1:13">
      <c r="A83" s="405" t="s">
        <v>106</v>
      </c>
      <c r="B83" s="406"/>
      <c r="C83" s="406"/>
      <c r="D83" s="406"/>
      <c r="E83" s="406"/>
      <c r="F83" s="406"/>
      <c r="G83" s="407"/>
      <c r="H83" s="408">
        <f>SUM(H82/H72*100)</f>
        <v>75</v>
      </c>
      <c r="I83" s="409"/>
      <c r="J83" s="408">
        <f>SUM(J82/J72*100)</f>
        <v>77.272727272727266</v>
      </c>
      <c r="K83" s="409"/>
      <c r="L83" s="408">
        <f>SUM(L82/L72*100)</f>
        <v>83.333333333333343</v>
      </c>
      <c r="M83" s="409"/>
    </row>
    <row r="84" spans="1:13">
      <c r="A84" s="405" t="s">
        <v>108</v>
      </c>
      <c r="B84" s="406"/>
      <c r="C84" s="406"/>
      <c r="D84" s="406"/>
      <c r="E84" s="406"/>
      <c r="F84" s="406"/>
      <c r="G84" s="407"/>
      <c r="H84" s="410">
        <f>ЛОТУС!$E$141</f>
        <v>0</v>
      </c>
      <c r="I84" s="411"/>
      <c r="J84" s="410">
        <f>ЛОТУС!$F$141</f>
        <v>0</v>
      </c>
      <c r="K84" s="411"/>
      <c r="L84" s="410">
        <f>ЛОТУС!$G$141</f>
        <v>1</v>
      </c>
      <c r="M84" s="411"/>
    </row>
    <row r="85" spans="1:13">
      <c r="A85" s="405" t="s">
        <v>109</v>
      </c>
      <c r="B85" s="406"/>
      <c r="C85" s="406"/>
      <c r="D85" s="406"/>
      <c r="E85" s="406"/>
      <c r="F85" s="406"/>
      <c r="G85" s="407"/>
      <c r="H85" s="412">
        <f>SUM(H84/H72*100)</f>
        <v>0</v>
      </c>
      <c r="I85" s="413"/>
      <c r="J85" s="408">
        <f>SUM(J84/J72*100)</f>
        <v>0</v>
      </c>
      <c r="K85" s="409"/>
      <c r="L85" s="408">
        <f>SUM(L84/L72*100)</f>
        <v>8.3333333333333321</v>
      </c>
      <c r="M85" s="409"/>
    </row>
    <row r="86" spans="1:13">
      <c r="A86" s="405" t="s">
        <v>110</v>
      </c>
      <c r="B86" s="406"/>
      <c r="C86" s="406"/>
      <c r="D86" s="406"/>
      <c r="E86" s="406"/>
      <c r="F86" s="406"/>
      <c r="G86" s="407"/>
      <c r="H86" s="410">
        <f>ЛОТУС!$E$142</f>
        <v>1</v>
      </c>
      <c r="I86" s="411"/>
      <c r="J86" s="408"/>
      <c r="K86" s="409"/>
      <c r="L86" s="408"/>
      <c r="M86" s="409"/>
    </row>
    <row r="87" spans="1:13">
      <c r="A87" s="405" t="s">
        <v>111</v>
      </c>
      <c r="B87" s="406"/>
      <c r="C87" s="406"/>
      <c r="D87" s="406"/>
      <c r="E87" s="406"/>
      <c r="F87" s="406"/>
      <c r="G87" s="407"/>
      <c r="H87" s="408">
        <f>SUM(H86/H72*100)</f>
        <v>8.3333333333333321</v>
      </c>
      <c r="I87" s="409"/>
      <c r="J87" s="408"/>
      <c r="K87" s="409"/>
      <c r="L87" s="408"/>
      <c r="M87" s="409"/>
    </row>
    <row r="88" spans="1:13">
      <c r="A88" s="405"/>
      <c r="B88" s="406"/>
      <c r="C88" s="406"/>
      <c r="D88" s="406"/>
      <c r="E88" s="406"/>
      <c r="F88" s="406"/>
      <c r="G88" s="407"/>
      <c r="H88" s="408"/>
      <c r="I88" s="409"/>
      <c r="J88" s="408"/>
      <c r="K88" s="409"/>
      <c r="L88" s="408"/>
      <c r="M88" s="409"/>
    </row>
    <row r="89" spans="1:13">
      <c r="A89" s="426" t="s">
        <v>186</v>
      </c>
      <c r="B89" s="427"/>
      <c r="C89" s="427"/>
      <c r="D89" s="427"/>
      <c r="E89" s="427"/>
      <c r="F89" s="427"/>
      <c r="G89" s="427"/>
      <c r="H89" s="428"/>
      <c r="I89" s="428"/>
      <c r="J89" s="428"/>
      <c r="K89" s="428"/>
      <c r="L89" s="428"/>
      <c r="M89" s="429"/>
    </row>
    <row r="90" spans="1:13">
      <c r="A90" s="402" t="s">
        <v>150</v>
      </c>
      <c r="B90" s="403"/>
      <c r="C90" s="403"/>
      <c r="D90" s="403"/>
      <c r="E90" s="403"/>
      <c r="F90" s="403"/>
      <c r="G90" s="404"/>
      <c r="H90" s="55" t="s">
        <v>151</v>
      </c>
      <c r="I90" s="52" t="s">
        <v>152</v>
      </c>
      <c r="J90" s="55" t="s">
        <v>153</v>
      </c>
      <c r="K90" s="52" t="s">
        <v>154</v>
      </c>
      <c r="L90" s="55" t="s">
        <v>155</v>
      </c>
      <c r="M90" s="52" t="s">
        <v>44</v>
      </c>
    </row>
    <row r="91" spans="1:13" ht="15.75">
      <c r="A91" s="396" t="s">
        <v>156</v>
      </c>
      <c r="B91" s="397" t="s">
        <v>156</v>
      </c>
      <c r="C91" s="397" t="s">
        <v>156</v>
      </c>
      <c r="D91" s="397" t="s">
        <v>156</v>
      </c>
      <c r="E91" s="397" t="s">
        <v>156</v>
      </c>
      <c r="F91" s="397" t="s">
        <v>156</v>
      </c>
      <c r="G91" s="398" t="s">
        <v>156</v>
      </c>
      <c r="H91" s="56">
        <f>ЛОТУС!$E$104</f>
        <v>0</v>
      </c>
      <c r="I91" s="53">
        <f>ЛОТУС!$I$104</f>
        <v>0</v>
      </c>
      <c r="J91" s="56">
        <f>ЛОТУС!$H$104</f>
        <v>0</v>
      </c>
      <c r="K91" s="53">
        <f>ЛОТУС!$F$104</f>
        <v>0</v>
      </c>
      <c r="L91" s="56">
        <f>ЛОТУС!$G$104</f>
        <v>0</v>
      </c>
      <c r="M91" s="59">
        <f t="shared" ref="M91:M120" si="8">SUM(H91:L91)</f>
        <v>0</v>
      </c>
    </row>
    <row r="92" spans="1:13" ht="15.75">
      <c r="A92" s="396" t="s">
        <v>157</v>
      </c>
      <c r="B92" s="397" t="s">
        <v>157</v>
      </c>
      <c r="C92" s="397" t="s">
        <v>157</v>
      </c>
      <c r="D92" s="397" t="s">
        <v>157</v>
      </c>
      <c r="E92" s="397" t="s">
        <v>157</v>
      </c>
      <c r="F92" s="397" t="s">
        <v>157</v>
      </c>
      <c r="G92" s="398" t="s">
        <v>157</v>
      </c>
      <c r="H92" s="56">
        <f>ЛОТУС!E105</f>
        <v>0</v>
      </c>
      <c r="I92" s="53">
        <f>ЛОТУС!I105</f>
        <v>0</v>
      </c>
      <c r="J92" s="56">
        <f>ЛОТУС!H105</f>
        <v>0</v>
      </c>
      <c r="K92" s="53">
        <f>ЛОТУС!F105</f>
        <v>0</v>
      </c>
      <c r="L92" s="57">
        <f>ЛОТУС!G105</f>
        <v>0</v>
      </c>
      <c r="M92" s="59">
        <f t="shared" si="8"/>
        <v>0</v>
      </c>
    </row>
    <row r="93" spans="1:13" ht="15.75">
      <c r="A93" s="396" t="s">
        <v>158</v>
      </c>
      <c r="B93" s="397" t="s">
        <v>158</v>
      </c>
      <c r="C93" s="397" t="s">
        <v>158</v>
      </c>
      <c r="D93" s="397" t="s">
        <v>158</v>
      </c>
      <c r="E93" s="397" t="s">
        <v>158</v>
      </c>
      <c r="F93" s="397" t="s">
        <v>158</v>
      </c>
      <c r="G93" s="398" t="s">
        <v>158</v>
      </c>
      <c r="H93" s="60">
        <f>ЛОТУС!E106</f>
        <v>0</v>
      </c>
      <c r="I93" s="54">
        <f>ЛОТУС!I106</f>
        <v>0</v>
      </c>
      <c r="J93" s="60">
        <f>ЛОТУС!H106</f>
        <v>0</v>
      </c>
      <c r="K93" s="54">
        <f>ЛОТУС!F106</f>
        <v>0</v>
      </c>
      <c r="L93" s="61">
        <f>ЛОТУС!G106</f>
        <v>0</v>
      </c>
      <c r="M93" s="62">
        <f t="shared" si="8"/>
        <v>0</v>
      </c>
    </row>
    <row r="94" spans="1:13" ht="15.75">
      <c r="A94" s="396" t="s">
        <v>159</v>
      </c>
      <c r="B94" s="397" t="s">
        <v>159</v>
      </c>
      <c r="C94" s="397" t="s">
        <v>159</v>
      </c>
      <c r="D94" s="397" t="s">
        <v>159</v>
      </c>
      <c r="E94" s="397" t="s">
        <v>159</v>
      </c>
      <c r="F94" s="397" t="s">
        <v>159</v>
      </c>
      <c r="G94" s="398" t="s">
        <v>159</v>
      </c>
      <c r="H94" s="56">
        <f>ЛОТУС!E107</f>
        <v>0</v>
      </c>
      <c r="I94" s="53">
        <f>ЛОТУС!I107</f>
        <v>0</v>
      </c>
      <c r="J94" s="56">
        <f>ЛОТУС!H107</f>
        <v>0</v>
      </c>
      <c r="K94" s="53">
        <f>ЛОТУС!F107</f>
        <v>0</v>
      </c>
      <c r="L94" s="57">
        <f>ЛОТУС!G107</f>
        <v>0</v>
      </c>
      <c r="M94" s="59">
        <f t="shared" si="8"/>
        <v>0</v>
      </c>
    </row>
    <row r="95" spans="1:13" ht="15.75">
      <c r="A95" s="396" t="s">
        <v>160</v>
      </c>
      <c r="B95" s="397" t="s">
        <v>160</v>
      </c>
      <c r="C95" s="397" t="s">
        <v>160</v>
      </c>
      <c r="D95" s="397" t="s">
        <v>160</v>
      </c>
      <c r="E95" s="397" t="s">
        <v>160</v>
      </c>
      <c r="F95" s="397" t="s">
        <v>160</v>
      </c>
      <c r="G95" s="398" t="s">
        <v>160</v>
      </c>
      <c r="H95" s="60">
        <f>ЛОТУС!E108</f>
        <v>0</v>
      </c>
      <c r="I95" s="54">
        <f>ЛОТУС!I108</f>
        <v>0</v>
      </c>
      <c r="J95" s="60">
        <f>ЛОТУС!H108</f>
        <v>0</v>
      </c>
      <c r="K95" s="54">
        <f>ЛОТУС!F108</f>
        <v>0</v>
      </c>
      <c r="L95" s="61">
        <f>ЛОТУС!G108</f>
        <v>0</v>
      </c>
      <c r="M95" s="62">
        <f t="shared" si="8"/>
        <v>0</v>
      </c>
    </row>
    <row r="96" spans="1:13" ht="15.75">
      <c r="A96" s="396" t="s">
        <v>161</v>
      </c>
      <c r="B96" s="397" t="s">
        <v>161</v>
      </c>
      <c r="C96" s="397" t="s">
        <v>161</v>
      </c>
      <c r="D96" s="397" t="s">
        <v>161</v>
      </c>
      <c r="E96" s="397" t="s">
        <v>161</v>
      </c>
      <c r="F96" s="397" t="s">
        <v>161</v>
      </c>
      <c r="G96" s="398" t="s">
        <v>161</v>
      </c>
      <c r="H96" s="60">
        <f>ЛОТУС!E109</f>
        <v>0</v>
      </c>
      <c r="I96" s="54">
        <f>ЛОТУС!I109</f>
        <v>0</v>
      </c>
      <c r="J96" s="60">
        <f>ЛОТУС!H109</f>
        <v>0</v>
      </c>
      <c r="K96" s="54">
        <f>ЛОТУС!F109</f>
        <v>0</v>
      </c>
      <c r="L96" s="61">
        <f>ЛОТУС!G109</f>
        <v>0</v>
      </c>
      <c r="M96" s="62">
        <f t="shared" si="8"/>
        <v>0</v>
      </c>
    </row>
    <row r="97" spans="1:13" ht="15.75">
      <c r="A97" s="396" t="s">
        <v>162</v>
      </c>
      <c r="B97" s="397" t="s">
        <v>162</v>
      </c>
      <c r="C97" s="397" t="s">
        <v>162</v>
      </c>
      <c r="D97" s="397" t="s">
        <v>162</v>
      </c>
      <c r="E97" s="397" t="s">
        <v>162</v>
      </c>
      <c r="F97" s="397" t="s">
        <v>162</v>
      </c>
      <c r="G97" s="398" t="s">
        <v>162</v>
      </c>
      <c r="H97" s="56">
        <f>ЛОТУС!E110</f>
        <v>0</v>
      </c>
      <c r="I97" s="53">
        <f>ЛОТУС!I110</f>
        <v>0</v>
      </c>
      <c r="J97" s="56">
        <f>ЛОТУС!H110</f>
        <v>0</v>
      </c>
      <c r="K97" s="53">
        <f>ЛОТУС!F110</f>
        <v>0</v>
      </c>
      <c r="L97" s="57">
        <f>ЛОТУС!G110</f>
        <v>0</v>
      </c>
      <c r="M97" s="59">
        <f t="shared" si="8"/>
        <v>0</v>
      </c>
    </row>
    <row r="98" spans="1:13" ht="15.75">
      <c r="A98" s="396" t="s">
        <v>163</v>
      </c>
      <c r="B98" s="397" t="s">
        <v>163</v>
      </c>
      <c r="C98" s="397" t="s">
        <v>163</v>
      </c>
      <c r="D98" s="397" t="s">
        <v>163</v>
      </c>
      <c r="E98" s="397" t="s">
        <v>163</v>
      </c>
      <c r="F98" s="397" t="s">
        <v>163</v>
      </c>
      <c r="G98" s="398" t="s">
        <v>163</v>
      </c>
      <c r="H98" s="60">
        <f>ЛОТУС!E111</f>
        <v>0</v>
      </c>
      <c r="I98" s="54">
        <f>ЛОТУС!I111</f>
        <v>0</v>
      </c>
      <c r="J98" s="60">
        <f>ЛОТУС!H111</f>
        <v>0</v>
      </c>
      <c r="K98" s="54">
        <f>ЛОТУС!F111</f>
        <v>0</v>
      </c>
      <c r="L98" s="61">
        <f>ЛОТУС!G111</f>
        <v>0</v>
      </c>
      <c r="M98" s="62">
        <f t="shared" si="8"/>
        <v>0</v>
      </c>
    </row>
    <row r="99" spans="1:13" ht="15.75">
      <c r="A99" s="396" t="s">
        <v>164</v>
      </c>
      <c r="B99" s="397" t="s">
        <v>164</v>
      </c>
      <c r="C99" s="397" t="s">
        <v>164</v>
      </c>
      <c r="D99" s="397" t="s">
        <v>164</v>
      </c>
      <c r="E99" s="397" t="s">
        <v>164</v>
      </c>
      <c r="F99" s="397" t="s">
        <v>164</v>
      </c>
      <c r="G99" s="398" t="s">
        <v>164</v>
      </c>
      <c r="H99" s="60">
        <f>ЛОТУС!E112</f>
        <v>0</v>
      </c>
      <c r="I99" s="54">
        <f>ЛОТУС!I112</f>
        <v>0</v>
      </c>
      <c r="J99" s="60">
        <f>ЛОТУС!H112</f>
        <v>0</v>
      </c>
      <c r="K99" s="54">
        <f>ЛОТУС!F112</f>
        <v>0</v>
      </c>
      <c r="L99" s="61">
        <f>ЛОТУС!G112</f>
        <v>0</v>
      </c>
      <c r="M99" s="62">
        <f t="shared" si="8"/>
        <v>0</v>
      </c>
    </row>
    <row r="100" spans="1:13" ht="15.75">
      <c r="A100" s="396" t="s">
        <v>165</v>
      </c>
      <c r="B100" s="397" t="s">
        <v>165</v>
      </c>
      <c r="C100" s="397" t="s">
        <v>165</v>
      </c>
      <c r="D100" s="397" t="s">
        <v>165</v>
      </c>
      <c r="E100" s="397" t="s">
        <v>165</v>
      </c>
      <c r="F100" s="397" t="s">
        <v>165</v>
      </c>
      <c r="G100" s="398" t="s">
        <v>165</v>
      </c>
      <c r="H100" s="60">
        <f>ЛОТУС!E113</f>
        <v>0</v>
      </c>
      <c r="I100" s="54">
        <f>ЛОТУС!I113</f>
        <v>0</v>
      </c>
      <c r="J100" s="60">
        <f>ЛОТУС!H113</f>
        <v>0</v>
      </c>
      <c r="K100" s="54">
        <f>ЛОТУС!F113</f>
        <v>0</v>
      </c>
      <c r="L100" s="61">
        <f>ЛОТУС!G113</f>
        <v>0</v>
      </c>
      <c r="M100" s="62">
        <f t="shared" si="8"/>
        <v>0</v>
      </c>
    </row>
    <row r="101" spans="1:13" ht="15.75">
      <c r="A101" s="396" t="s">
        <v>166</v>
      </c>
      <c r="B101" s="397" t="s">
        <v>166</v>
      </c>
      <c r="C101" s="397" t="s">
        <v>166</v>
      </c>
      <c r="D101" s="397" t="s">
        <v>166</v>
      </c>
      <c r="E101" s="397" t="s">
        <v>166</v>
      </c>
      <c r="F101" s="397" t="s">
        <v>166</v>
      </c>
      <c r="G101" s="398" t="s">
        <v>166</v>
      </c>
      <c r="H101" s="60">
        <f>ЛОТУС!E114</f>
        <v>0</v>
      </c>
      <c r="I101" s="54">
        <f>ЛОТУС!I114</f>
        <v>0</v>
      </c>
      <c r="J101" s="60">
        <f>ЛОТУС!H114</f>
        <v>0</v>
      </c>
      <c r="K101" s="54">
        <f>ЛОТУС!F114</f>
        <v>0</v>
      </c>
      <c r="L101" s="61">
        <f>ЛОТУС!G114</f>
        <v>0</v>
      </c>
      <c r="M101" s="62">
        <f t="shared" si="8"/>
        <v>0</v>
      </c>
    </row>
    <row r="102" spans="1:13" ht="15.75">
      <c r="A102" s="396" t="s">
        <v>167</v>
      </c>
      <c r="B102" s="397" t="s">
        <v>167</v>
      </c>
      <c r="C102" s="397" t="s">
        <v>167</v>
      </c>
      <c r="D102" s="397" t="s">
        <v>167</v>
      </c>
      <c r="E102" s="397" t="s">
        <v>167</v>
      </c>
      <c r="F102" s="397" t="s">
        <v>167</v>
      </c>
      <c r="G102" s="398" t="s">
        <v>167</v>
      </c>
      <c r="H102" s="60">
        <f>ЛОТУС!E115</f>
        <v>0</v>
      </c>
      <c r="I102" s="54">
        <f>ЛОТУС!I115</f>
        <v>0</v>
      </c>
      <c r="J102" s="60">
        <f>ЛОТУС!H115</f>
        <v>0</v>
      </c>
      <c r="K102" s="54">
        <f>ЛОТУС!F115</f>
        <v>0</v>
      </c>
      <c r="L102" s="61">
        <f>ЛОТУС!G115</f>
        <v>0</v>
      </c>
      <c r="M102" s="62">
        <f t="shared" si="8"/>
        <v>0</v>
      </c>
    </row>
    <row r="103" spans="1:13" ht="15.75">
      <c r="A103" s="396" t="s">
        <v>168</v>
      </c>
      <c r="B103" s="397" t="s">
        <v>168</v>
      </c>
      <c r="C103" s="397" t="s">
        <v>168</v>
      </c>
      <c r="D103" s="397" t="s">
        <v>168</v>
      </c>
      <c r="E103" s="397" t="s">
        <v>168</v>
      </c>
      <c r="F103" s="397" t="s">
        <v>168</v>
      </c>
      <c r="G103" s="398" t="s">
        <v>168</v>
      </c>
      <c r="H103" s="60">
        <f>ЛОТУС!E116</f>
        <v>0</v>
      </c>
      <c r="I103" s="54">
        <f>ЛОТУС!I116</f>
        <v>0</v>
      </c>
      <c r="J103" s="60">
        <f>ЛОТУС!H116</f>
        <v>0</v>
      </c>
      <c r="K103" s="54">
        <f>ЛОТУС!F116</f>
        <v>0</v>
      </c>
      <c r="L103" s="61">
        <f>ЛОТУС!G116</f>
        <v>0</v>
      </c>
      <c r="M103" s="62">
        <f t="shared" si="8"/>
        <v>0</v>
      </c>
    </row>
    <row r="104" spans="1:13" ht="15.75">
      <c r="A104" s="396" t="s">
        <v>169</v>
      </c>
      <c r="B104" s="397" t="s">
        <v>169</v>
      </c>
      <c r="C104" s="397" t="s">
        <v>169</v>
      </c>
      <c r="D104" s="397" t="s">
        <v>169</v>
      </c>
      <c r="E104" s="397" t="s">
        <v>169</v>
      </c>
      <c r="F104" s="397" t="s">
        <v>169</v>
      </c>
      <c r="G104" s="398" t="s">
        <v>169</v>
      </c>
      <c r="H104" s="60">
        <f>ЛОТУС!E117</f>
        <v>0</v>
      </c>
      <c r="I104" s="54">
        <f>ЛОТУС!I117</f>
        <v>0</v>
      </c>
      <c r="J104" s="60">
        <f>ЛОТУС!H117</f>
        <v>0</v>
      </c>
      <c r="K104" s="54">
        <f>ЛОТУС!F117</f>
        <v>0</v>
      </c>
      <c r="L104" s="61">
        <f>ЛОТУС!G117</f>
        <v>0</v>
      </c>
      <c r="M104" s="62">
        <f t="shared" si="8"/>
        <v>0</v>
      </c>
    </row>
    <row r="105" spans="1:13" ht="15.75">
      <c r="A105" s="396" t="s">
        <v>170</v>
      </c>
      <c r="B105" s="397" t="s">
        <v>170</v>
      </c>
      <c r="C105" s="397" t="s">
        <v>170</v>
      </c>
      <c r="D105" s="397" t="s">
        <v>170</v>
      </c>
      <c r="E105" s="397" t="s">
        <v>170</v>
      </c>
      <c r="F105" s="397" t="s">
        <v>170</v>
      </c>
      <c r="G105" s="398" t="s">
        <v>170</v>
      </c>
      <c r="H105" s="60">
        <f>ЛОТУС!E118</f>
        <v>0</v>
      </c>
      <c r="I105" s="54">
        <f>ЛОТУС!I118</f>
        <v>0</v>
      </c>
      <c r="J105" s="60">
        <f>ЛОТУС!H118</f>
        <v>0</v>
      </c>
      <c r="K105" s="54">
        <f>ЛОТУС!F118</f>
        <v>0</v>
      </c>
      <c r="L105" s="61">
        <f>ЛОТУС!G118</f>
        <v>0</v>
      </c>
      <c r="M105" s="62">
        <f t="shared" si="8"/>
        <v>0</v>
      </c>
    </row>
    <row r="106" spans="1:13" ht="15.75">
      <c r="A106" s="396" t="s">
        <v>171</v>
      </c>
      <c r="B106" s="397" t="s">
        <v>171</v>
      </c>
      <c r="C106" s="397" t="s">
        <v>171</v>
      </c>
      <c r="D106" s="397" t="s">
        <v>171</v>
      </c>
      <c r="E106" s="397" t="s">
        <v>171</v>
      </c>
      <c r="F106" s="397" t="s">
        <v>171</v>
      </c>
      <c r="G106" s="398" t="s">
        <v>171</v>
      </c>
      <c r="H106" s="60">
        <f>ЛОТУС!E119</f>
        <v>0</v>
      </c>
      <c r="I106" s="54">
        <f>ЛОТУС!I119</f>
        <v>0</v>
      </c>
      <c r="J106" s="60">
        <f>ЛОТУС!H119</f>
        <v>0</v>
      </c>
      <c r="K106" s="54">
        <f>ЛОТУС!F119</f>
        <v>0</v>
      </c>
      <c r="L106" s="61">
        <f>ЛОТУС!G119</f>
        <v>0</v>
      </c>
      <c r="M106" s="62">
        <f t="shared" si="8"/>
        <v>0</v>
      </c>
    </row>
    <row r="107" spans="1:13" ht="15.75">
      <c r="A107" s="396" t="s">
        <v>172</v>
      </c>
      <c r="B107" s="397" t="s">
        <v>172</v>
      </c>
      <c r="C107" s="397" t="s">
        <v>172</v>
      </c>
      <c r="D107" s="397" t="s">
        <v>172</v>
      </c>
      <c r="E107" s="397" t="s">
        <v>172</v>
      </c>
      <c r="F107" s="397" t="s">
        <v>172</v>
      </c>
      <c r="G107" s="398" t="s">
        <v>172</v>
      </c>
      <c r="H107" s="60">
        <f>ЛОТУС!E120</f>
        <v>0</v>
      </c>
      <c r="I107" s="54">
        <f>ЛОТУС!I120</f>
        <v>0</v>
      </c>
      <c r="J107" s="60">
        <f>ЛОТУС!H120</f>
        <v>0</v>
      </c>
      <c r="K107" s="54">
        <f>ЛОТУС!F120</f>
        <v>0</v>
      </c>
      <c r="L107" s="61">
        <f>ЛОТУС!G120</f>
        <v>0</v>
      </c>
      <c r="M107" s="62">
        <f t="shared" si="8"/>
        <v>0</v>
      </c>
    </row>
    <row r="108" spans="1:13" ht="15.75">
      <c r="A108" s="396" t="s">
        <v>173</v>
      </c>
      <c r="B108" s="397" t="s">
        <v>173</v>
      </c>
      <c r="C108" s="397" t="s">
        <v>173</v>
      </c>
      <c r="D108" s="397" t="s">
        <v>173</v>
      </c>
      <c r="E108" s="397" t="s">
        <v>173</v>
      </c>
      <c r="F108" s="397" t="s">
        <v>173</v>
      </c>
      <c r="G108" s="398" t="s">
        <v>173</v>
      </c>
      <c r="H108" s="60">
        <f>ЛОТУС!E121</f>
        <v>0</v>
      </c>
      <c r="I108" s="54">
        <f>ЛОТУС!I121</f>
        <v>0</v>
      </c>
      <c r="J108" s="60">
        <f>ЛОТУС!H121</f>
        <v>0</v>
      </c>
      <c r="K108" s="54">
        <f>ЛОТУС!F121</f>
        <v>0</v>
      </c>
      <c r="L108" s="61">
        <f>ЛОТУС!G121</f>
        <v>0</v>
      </c>
      <c r="M108" s="62">
        <f t="shared" si="8"/>
        <v>0</v>
      </c>
    </row>
    <row r="109" spans="1:13" ht="15.75">
      <c r="A109" s="396" t="s">
        <v>174</v>
      </c>
      <c r="B109" s="397" t="s">
        <v>174</v>
      </c>
      <c r="C109" s="397" t="s">
        <v>174</v>
      </c>
      <c r="D109" s="397" t="s">
        <v>174</v>
      </c>
      <c r="E109" s="397" t="s">
        <v>174</v>
      </c>
      <c r="F109" s="397" t="s">
        <v>174</v>
      </c>
      <c r="G109" s="398" t="s">
        <v>174</v>
      </c>
      <c r="H109" s="60">
        <f>ЛОТУС!E122</f>
        <v>0</v>
      </c>
      <c r="I109" s="54">
        <f>ЛОТУС!I122</f>
        <v>0</v>
      </c>
      <c r="J109" s="60">
        <f>ЛОТУС!H122</f>
        <v>0</v>
      </c>
      <c r="K109" s="54">
        <f>ЛОТУС!F122</f>
        <v>0</v>
      </c>
      <c r="L109" s="61">
        <f>ЛОТУС!G122</f>
        <v>0</v>
      </c>
      <c r="M109" s="62">
        <f t="shared" si="8"/>
        <v>0</v>
      </c>
    </row>
    <row r="110" spans="1:13" ht="15.75">
      <c r="A110" s="396" t="s">
        <v>175</v>
      </c>
      <c r="B110" s="397" t="s">
        <v>175</v>
      </c>
      <c r="C110" s="397" t="s">
        <v>175</v>
      </c>
      <c r="D110" s="397" t="s">
        <v>175</v>
      </c>
      <c r="E110" s="397" t="s">
        <v>175</v>
      </c>
      <c r="F110" s="397" t="s">
        <v>175</v>
      </c>
      <c r="G110" s="398" t="s">
        <v>175</v>
      </c>
      <c r="H110" s="60">
        <f>ЛОТУС!E123</f>
        <v>0</v>
      </c>
      <c r="I110" s="54">
        <f>ЛОТУС!I123</f>
        <v>0</v>
      </c>
      <c r="J110" s="60">
        <f>ЛОТУС!H123</f>
        <v>0</v>
      </c>
      <c r="K110" s="54">
        <f>ЛОТУС!F123</f>
        <v>0</v>
      </c>
      <c r="L110" s="61">
        <f>ЛОТУС!G123</f>
        <v>0</v>
      </c>
      <c r="M110" s="62">
        <f t="shared" si="8"/>
        <v>0</v>
      </c>
    </row>
    <row r="111" spans="1:13" ht="15.75">
      <c r="A111" s="396" t="s">
        <v>176</v>
      </c>
      <c r="B111" s="397" t="s">
        <v>176</v>
      </c>
      <c r="C111" s="397" t="s">
        <v>176</v>
      </c>
      <c r="D111" s="397" t="s">
        <v>176</v>
      </c>
      <c r="E111" s="397" t="s">
        <v>176</v>
      </c>
      <c r="F111" s="397" t="s">
        <v>176</v>
      </c>
      <c r="G111" s="398" t="s">
        <v>176</v>
      </c>
      <c r="H111" s="60">
        <f>ЛОТУС!E124</f>
        <v>0</v>
      </c>
      <c r="I111" s="54">
        <f>ЛОТУС!I124</f>
        <v>0</v>
      </c>
      <c r="J111" s="60">
        <f>ЛОТУС!H124</f>
        <v>0</v>
      </c>
      <c r="K111" s="54">
        <f>ЛОТУС!F124</f>
        <v>0</v>
      </c>
      <c r="L111" s="61">
        <f>ЛОТУС!G124</f>
        <v>0</v>
      </c>
      <c r="M111" s="62">
        <f t="shared" si="8"/>
        <v>0</v>
      </c>
    </row>
    <row r="112" spans="1:13" ht="15.75">
      <c r="A112" s="396" t="s">
        <v>177</v>
      </c>
      <c r="B112" s="397" t="s">
        <v>177</v>
      </c>
      <c r="C112" s="397" t="s">
        <v>177</v>
      </c>
      <c r="D112" s="397" t="s">
        <v>177</v>
      </c>
      <c r="E112" s="397" t="s">
        <v>177</v>
      </c>
      <c r="F112" s="397" t="s">
        <v>177</v>
      </c>
      <c r="G112" s="398" t="s">
        <v>177</v>
      </c>
      <c r="H112" s="60">
        <f>ЛОТУС!E125</f>
        <v>0</v>
      </c>
      <c r="I112" s="54">
        <f>ЛОТУС!I125</f>
        <v>0</v>
      </c>
      <c r="J112" s="60">
        <f>ЛОТУС!H125</f>
        <v>0</v>
      </c>
      <c r="K112" s="54">
        <f>ЛОТУС!F125</f>
        <v>0</v>
      </c>
      <c r="L112" s="61">
        <f>ЛОТУС!G125</f>
        <v>0</v>
      </c>
      <c r="M112" s="62">
        <f t="shared" si="8"/>
        <v>0</v>
      </c>
    </row>
    <row r="113" spans="1:13" ht="15.75">
      <c r="A113" s="396" t="s">
        <v>178</v>
      </c>
      <c r="B113" s="397" t="s">
        <v>178</v>
      </c>
      <c r="C113" s="397" t="s">
        <v>178</v>
      </c>
      <c r="D113" s="397" t="s">
        <v>178</v>
      </c>
      <c r="E113" s="397" t="s">
        <v>178</v>
      </c>
      <c r="F113" s="397" t="s">
        <v>178</v>
      </c>
      <c r="G113" s="398" t="s">
        <v>178</v>
      </c>
      <c r="H113" s="60">
        <f>ЛОТУС!E126</f>
        <v>0</v>
      </c>
      <c r="I113" s="54">
        <f>ЛОТУС!I126</f>
        <v>0</v>
      </c>
      <c r="J113" s="60">
        <f>ЛОТУС!H126</f>
        <v>0</v>
      </c>
      <c r="K113" s="54">
        <f>ЛОТУС!F126</f>
        <v>0</v>
      </c>
      <c r="L113" s="61">
        <f>ЛОТУС!G126</f>
        <v>0</v>
      </c>
      <c r="M113" s="62">
        <f t="shared" si="8"/>
        <v>0</v>
      </c>
    </row>
    <row r="114" spans="1:13" ht="15.75">
      <c r="A114" s="396" t="s">
        <v>179</v>
      </c>
      <c r="B114" s="397" t="s">
        <v>179</v>
      </c>
      <c r="C114" s="397" t="s">
        <v>179</v>
      </c>
      <c r="D114" s="397" t="s">
        <v>179</v>
      </c>
      <c r="E114" s="397" t="s">
        <v>179</v>
      </c>
      <c r="F114" s="397" t="s">
        <v>179</v>
      </c>
      <c r="G114" s="398" t="s">
        <v>179</v>
      </c>
      <c r="H114" s="60">
        <f>ЛОТУС!E127</f>
        <v>0</v>
      </c>
      <c r="I114" s="54">
        <f>ЛОТУС!I127</f>
        <v>0</v>
      </c>
      <c r="J114" s="60">
        <f>ЛОТУС!H127</f>
        <v>0</v>
      </c>
      <c r="K114" s="54">
        <f>ЛОТУС!F127</f>
        <v>0</v>
      </c>
      <c r="L114" s="61">
        <f>ЛОТУС!G127</f>
        <v>0</v>
      </c>
      <c r="M114" s="62">
        <f t="shared" si="8"/>
        <v>0</v>
      </c>
    </row>
    <row r="115" spans="1:13" ht="15.75">
      <c r="A115" s="396" t="s">
        <v>180</v>
      </c>
      <c r="B115" s="397" t="s">
        <v>180</v>
      </c>
      <c r="C115" s="397" t="s">
        <v>180</v>
      </c>
      <c r="D115" s="397" t="s">
        <v>180</v>
      </c>
      <c r="E115" s="397" t="s">
        <v>180</v>
      </c>
      <c r="F115" s="397" t="s">
        <v>180</v>
      </c>
      <c r="G115" s="398" t="s">
        <v>180</v>
      </c>
      <c r="H115" s="60">
        <f>ЛОТУС!E128</f>
        <v>0</v>
      </c>
      <c r="I115" s="54">
        <f>ЛОТУС!I128</f>
        <v>0</v>
      </c>
      <c r="J115" s="60">
        <f>ЛОТУС!H128</f>
        <v>0</v>
      </c>
      <c r="K115" s="54">
        <f>ЛОТУС!F128</f>
        <v>0</v>
      </c>
      <c r="L115" s="61">
        <f>ЛОТУС!G128</f>
        <v>11</v>
      </c>
      <c r="M115" s="62">
        <f t="shared" si="8"/>
        <v>11</v>
      </c>
    </row>
    <row r="116" spans="1:13" ht="15.75">
      <c r="A116" s="396" t="s">
        <v>181</v>
      </c>
      <c r="B116" s="397" t="s">
        <v>181</v>
      </c>
      <c r="C116" s="397" t="s">
        <v>181</v>
      </c>
      <c r="D116" s="397" t="s">
        <v>181</v>
      </c>
      <c r="E116" s="397" t="s">
        <v>181</v>
      </c>
      <c r="F116" s="397" t="s">
        <v>181</v>
      </c>
      <c r="G116" s="398" t="s">
        <v>181</v>
      </c>
      <c r="H116" s="60">
        <f>ЛОТУС!E129</f>
        <v>0</v>
      </c>
      <c r="I116" s="54">
        <f>ЛОТУС!I129</f>
        <v>0</v>
      </c>
      <c r="J116" s="60">
        <f>ЛОТУС!H129</f>
        <v>0</v>
      </c>
      <c r="K116" s="54">
        <f>ЛОТУС!F129</f>
        <v>0</v>
      </c>
      <c r="L116" s="61">
        <f>ЛОТУС!G129</f>
        <v>1</v>
      </c>
      <c r="M116" s="62">
        <f t="shared" si="8"/>
        <v>1</v>
      </c>
    </row>
    <row r="117" spans="1:13" ht="15.75">
      <c r="A117" s="396" t="s">
        <v>182</v>
      </c>
      <c r="B117" s="397" t="s">
        <v>182</v>
      </c>
      <c r="C117" s="397" t="s">
        <v>182</v>
      </c>
      <c r="D117" s="397" t="s">
        <v>182</v>
      </c>
      <c r="E117" s="397" t="s">
        <v>182</v>
      </c>
      <c r="F117" s="397" t="s">
        <v>182</v>
      </c>
      <c r="G117" s="398" t="s">
        <v>182</v>
      </c>
      <c r="H117" s="60">
        <f>ЛОТУС!E130</f>
        <v>0</v>
      </c>
      <c r="I117" s="54">
        <f>ЛОТУС!I130</f>
        <v>0</v>
      </c>
      <c r="J117" s="60">
        <f>ЛОТУС!H130</f>
        <v>0</v>
      </c>
      <c r="K117" s="54">
        <f>ЛОТУС!F130</f>
        <v>0</v>
      </c>
      <c r="L117" s="61">
        <f>ЛОТУС!G130</f>
        <v>0</v>
      </c>
      <c r="M117" s="62">
        <f t="shared" si="8"/>
        <v>0</v>
      </c>
    </row>
    <row r="118" spans="1:13" ht="15.75">
      <c r="A118" s="396" t="s">
        <v>183</v>
      </c>
      <c r="B118" s="397" t="s">
        <v>183</v>
      </c>
      <c r="C118" s="397" t="s">
        <v>183</v>
      </c>
      <c r="D118" s="397" t="s">
        <v>183</v>
      </c>
      <c r="E118" s="397" t="s">
        <v>183</v>
      </c>
      <c r="F118" s="397" t="s">
        <v>183</v>
      </c>
      <c r="G118" s="398" t="s">
        <v>183</v>
      </c>
      <c r="H118" s="60">
        <f>ЛОТУС!E131</f>
        <v>0</v>
      </c>
      <c r="I118" s="54">
        <f>ЛОТУС!I131</f>
        <v>0</v>
      </c>
      <c r="J118" s="60">
        <f>ЛОТУС!H131</f>
        <v>0</v>
      </c>
      <c r="K118" s="54">
        <f>ЛОТУС!F131</f>
        <v>0</v>
      </c>
      <c r="L118" s="61">
        <f>ЛОТУС!G131</f>
        <v>0</v>
      </c>
      <c r="M118" s="62">
        <f t="shared" si="8"/>
        <v>0</v>
      </c>
    </row>
    <row r="119" spans="1:13" ht="15.75">
      <c r="A119" s="396" t="s">
        <v>184</v>
      </c>
      <c r="B119" s="397" t="s">
        <v>184</v>
      </c>
      <c r="C119" s="397" t="s">
        <v>184</v>
      </c>
      <c r="D119" s="397" t="s">
        <v>184</v>
      </c>
      <c r="E119" s="397" t="s">
        <v>184</v>
      </c>
      <c r="F119" s="397" t="s">
        <v>184</v>
      </c>
      <c r="G119" s="398" t="s">
        <v>184</v>
      </c>
      <c r="H119" s="60">
        <f>ЛОТУС!E132</f>
        <v>0</v>
      </c>
      <c r="I119" s="54">
        <f>ЛОТУС!I132</f>
        <v>0</v>
      </c>
      <c r="J119" s="60">
        <f>ЛОТУС!H132</f>
        <v>0</v>
      </c>
      <c r="K119" s="54">
        <f>ЛОТУС!F132</f>
        <v>0</v>
      </c>
      <c r="L119" s="61">
        <f>ЛОТУС!G132</f>
        <v>0</v>
      </c>
      <c r="M119" s="62">
        <f t="shared" si="8"/>
        <v>0</v>
      </c>
    </row>
    <row r="120" spans="1:13" ht="15.75">
      <c r="A120" s="396" t="s">
        <v>185</v>
      </c>
      <c r="B120" s="397" t="s">
        <v>185</v>
      </c>
      <c r="C120" s="397" t="s">
        <v>185</v>
      </c>
      <c r="D120" s="397" t="s">
        <v>185</v>
      </c>
      <c r="E120" s="397" t="s">
        <v>185</v>
      </c>
      <c r="F120" s="397" t="s">
        <v>185</v>
      </c>
      <c r="G120" s="398" t="s">
        <v>185</v>
      </c>
      <c r="H120" s="56">
        <f>ЛОТУС!E133</f>
        <v>0</v>
      </c>
      <c r="I120" s="53">
        <f>ЛОТУС!I133</f>
        <v>0</v>
      </c>
      <c r="J120" s="56">
        <f>ЛОТУС!H133</f>
        <v>0</v>
      </c>
      <c r="K120" s="53">
        <f>ЛОТУС!F133</f>
        <v>0</v>
      </c>
      <c r="L120" s="57">
        <f>ЛОТУС!G133</f>
        <v>0</v>
      </c>
      <c r="M120" s="59">
        <f t="shared" si="8"/>
        <v>0</v>
      </c>
    </row>
    <row r="121" spans="1:13" ht="15.75">
      <c r="A121" s="399" t="s">
        <v>44</v>
      </c>
      <c r="B121" s="400"/>
      <c r="C121" s="400"/>
      <c r="D121" s="400"/>
      <c r="E121" s="400"/>
      <c r="F121" s="400"/>
      <c r="G121" s="401"/>
      <c r="H121" s="58">
        <f>SUM(H91:H120)</f>
        <v>0</v>
      </c>
      <c r="I121" s="58">
        <f>SUM(I91:I120)</f>
        <v>0</v>
      </c>
      <c r="J121" s="58">
        <f>SUM(J91:J120)</f>
        <v>0</v>
      </c>
      <c r="K121" s="58">
        <f>SUM(K91:K120)</f>
        <v>0</v>
      </c>
      <c r="L121" s="58">
        <f>SUM(L91:L120)</f>
        <v>12</v>
      </c>
      <c r="M121" s="58">
        <f>SUM(M94:M120)</f>
        <v>12</v>
      </c>
    </row>
  </sheetData>
  <mergeCells count="375">
    <mergeCell ref="L87:M87"/>
    <mergeCell ref="L88:M88"/>
    <mergeCell ref="A87:G87"/>
    <mergeCell ref="A88:G88"/>
    <mergeCell ref="H87:I87"/>
    <mergeCell ref="H88:I88"/>
    <mergeCell ref="J87:K87"/>
    <mergeCell ref="J88:K88"/>
    <mergeCell ref="A89:M89"/>
    <mergeCell ref="L78:M78"/>
    <mergeCell ref="L79:M79"/>
    <mergeCell ref="L80:M80"/>
    <mergeCell ref="L81:M81"/>
    <mergeCell ref="L82:M82"/>
    <mergeCell ref="L83:M83"/>
    <mergeCell ref="L84:M84"/>
    <mergeCell ref="L85:M85"/>
    <mergeCell ref="L86:M86"/>
    <mergeCell ref="H80:I80"/>
    <mergeCell ref="H81:I81"/>
    <mergeCell ref="H82:I82"/>
    <mergeCell ref="H83:I83"/>
    <mergeCell ref="H84:I84"/>
    <mergeCell ref="H85:I85"/>
    <mergeCell ref="H86:I86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A26:G26"/>
    <mergeCell ref="H26:I26"/>
    <mergeCell ref="J26:K26"/>
    <mergeCell ref="L26:M26"/>
    <mergeCell ref="A37:G37"/>
    <mergeCell ref="H37:I37"/>
    <mergeCell ref="J37:K37"/>
    <mergeCell ref="L37:M37"/>
    <mergeCell ref="A38:G38"/>
    <mergeCell ref="H38:I38"/>
    <mergeCell ref="J38:K38"/>
    <mergeCell ref="L38:M38"/>
    <mergeCell ref="A35:G35"/>
    <mergeCell ref="H35:I35"/>
    <mergeCell ref="J35:K35"/>
    <mergeCell ref="L35:M35"/>
    <mergeCell ref="A36:G36"/>
    <mergeCell ref="H36:I36"/>
    <mergeCell ref="J36:K36"/>
    <mergeCell ref="L36:M36"/>
    <mergeCell ref="A33:G33"/>
    <mergeCell ref="H33:I33"/>
    <mergeCell ref="J33:K33"/>
    <mergeCell ref="L33:M33"/>
    <mergeCell ref="A34:G34"/>
    <mergeCell ref="H34:I34"/>
    <mergeCell ref="J34:K34"/>
    <mergeCell ref="L34:M34"/>
    <mergeCell ref="A31:G31"/>
    <mergeCell ref="H31:I31"/>
    <mergeCell ref="J31:K31"/>
    <mergeCell ref="L31:M31"/>
    <mergeCell ref="A32:G32"/>
    <mergeCell ref="H32:I32"/>
    <mergeCell ref="J32:K32"/>
    <mergeCell ref="L32:M32"/>
    <mergeCell ref="A29:G29"/>
    <mergeCell ref="H29:I29"/>
    <mergeCell ref="J29:K29"/>
    <mergeCell ref="L29:M29"/>
    <mergeCell ref="A30:G30"/>
    <mergeCell ref="H30:I30"/>
    <mergeCell ref="J30:K30"/>
    <mergeCell ref="L30:M30"/>
    <mergeCell ref="A27:G27"/>
    <mergeCell ref="H27:I27"/>
    <mergeCell ref="J27:K27"/>
    <mergeCell ref="L27:M27"/>
    <mergeCell ref="A28:G28"/>
    <mergeCell ref="H28:I28"/>
    <mergeCell ref="J28:K28"/>
    <mergeCell ref="L28:M28"/>
    <mergeCell ref="L20:M20"/>
    <mergeCell ref="L21:M21"/>
    <mergeCell ref="L22:M22"/>
    <mergeCell ref="L23:M23"/>
    <mergeCell ref="L24:M24"/>
    <mergeCell ref="L25:M25"/>
    <mergeCell ref="J20:K20"/>
    <mergeCell ref="J21:K21"/>
    <mergeCell ref="J22:K22"/>
    <mergeCell ref="J23:K23"/>
    <mergeCell ref="J24:K24"/>
    <mergeCell ref="A5:G5"/>
    <mergeCell ref="A6:G6"/>
    <mergeCell ref="A7:G7"/>
    <mergeCell ref="A8:G8"/>
    <mergeCell ref="A9:G9"/>
    <mergeCell ref="H5:I5"/>
    <mergeCell ref="H6:I6"/>
    <mergeCell ref="H7:I7"/>
    <mergeCell ref="H8:I8"/>
    <mergeCell ref="H9:I9"/>
    <mergeCell ref="A1:M1"/>
    <mergeCell ref="H3:I3"/>
    <mergeCell ref="J3:K3"/>
    <mergeCell ref="L3:M3"/>
    <mergeCell ref="A3:G3"/>
    <mergeCell ref="A4:G4"/>
    <mergeCell ref="H4:I4"/>
    <mergeCell ref="J4:K4"/>
    <mergeCell ref="L4:M4"/>
    <mergeCell ref="L10:M10"/>
    <mergeCell ref="H11:I11"/>
    <mergeCell ref="H12:I12"/>
    <mergeCell ref="H13:I13"/>
    <mergeCell ref="H14:I14"/>
    <mergeCell ref="J10:K10"/>
    <mergeCell ref="H10:I10"/>
    <mergeCell ref="L5:M5"/>
    <mergeCell ref="L6:M6"/>
    <mergeCell ref="L7:M7"/>
    <mergeCell ref="L8:M8"/>
    <mergeCell ref="L9:M9"/>
    <mergeCell ref="L11:M11"/>
    <mergeCell ref="L12:M12"/>
    <mergeCell ref="L13:M13"/>
    <mergeCell ref="L14:M14"/>
    <mergeCell ref="J5:K5"/>
    <mergeCell ref="J6:K6"/>
    <mergeCell ref="J7:K7"/>
    <mergeCell ref="J8:K8"/>
    <mergeCell ref="J11:K11"/>
    <mergeCell ref="J12:K12"/>
    <mergeCell ref="J13:K13"/>
    <mergeCell ref="J14:K14"/>
    <mergeCell ref="A11:G11"/>
    <mergeCell ref="A12:G12"/>
    <mergeCell ref="A13:G13"/>
    <mergeCell ref="A14:G14"/>
    <mergeCell ref="J9:K9"/>
    <mergeCell ref="A10:G10"/>
    <mergeCell ref="A17:G17"/>
    <mergeCell ref="A18:G18"/>
    <mergeCell ref="A19:G19"/>
    <mergeCell ref="J17:K17"/>
    <mergeCell ref="J18:K18"/>
    <mergeCell ref="J19:K19"/>
    <mergeCell ref="H15:I15"/>
    <mergeCell ref="H16:I16"/>
    <mergeCell ref="H17:I17"/>
    <mergeCell ref="H18:I18"/>
    <mergeCell ref="H19:I19"/>
    <mergeCell ref="A16:G16"/>
    <mergeCell ref="A15:G15"/>
    <mergeCell ref="L15:M15"/>
    <mergeCell ref="L16:M16"/>
    <mergeCell ref="L17:M17"/>
    <mergeCell ref="L18:M18"/>
    <mergeCell ref="L19:M19"/>
    <mergeCell ref="J16:K16"/>
    <mergeCell ref="J15:K15"/>
    <mergeCell ref="A39:G39"/>
    <mergeCell ref="H39:I39"/>
    <mergeCell ref="J39:K39"/>
    <mergeCell ref="L39:M39"/>
    <mergeCell ref="A25:G25"/>
    <mergeCell ref="H20:I20"/>
    <mergeCell ref="H21:I21"/>
    <mergeCell ref="H22:I22"/>
    <mergeCell ref="H23:I23"/>
    <mergeCell ref="H24:I24"/>
    <mergeCell ref="H25:I25"/>
    <mergeCell ref="A20:G20"/>
    <mergeCell ref="A21:G21"/>
    <mergeCell ref="A22:G22"/>
    <mergeCell ref="A23:G23"/>
    <mergeCell ref="A24:G24"/>
    <mergeCell ref="J25:K25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52:G52"/>
    <mergeCell ref="H52:I52"/>
    <mergeCell ref="J52:K52"/>
    <mergeCell ref="L52:M52"/>
    <mergeCell ref="A53:G53"/>
    <mergeCell ref="H53:I53"/>
    <mergeCell ref="J53:K53"/>
    <mergeCell ref="L53:M53"/>
    <mergeCell ref="L54:M54"/>
    <mergeCell ref="A54:G54"/>
    <mergeCell ref="H54:I54"/>
    <mergeCell ref="J54:K54"/>
    <mergeCell ref="L55:M55"/>
    <mergeCell ref="L56:M56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55:G55"/>
    <mergeCell ref="A56:G56"/>
    <mergeCell ref="A57:G57"/>
    <mergeCell ref="H55:I55"/>
    <mergeCell ref="H56:I56"/>
    <mergeCell ref="H57:I57"/>
    <mergeCell ref="J55:K55"/>
    <mergeCell ref="J56:K56"/>
    <mergeCell ref="J57:K57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9:G69"/>
    <mergeCell ref="H69:I69"/>
    <mergeCell ref="J69:K69"/>
    <mergeCell ref="L69:M69"/>
    <mergeCell ref="A71:G71"/>
    <mergeCell ref="H71:I71"/>
    <mergeCell ref="J71:K71"/>
    <mergeCell ref="L71:M71"/>
    <mergeCell ref="A70:M70"/>
    <mergeCell ref="A72:G72"/>
    <mergeCell ref="H72:I72"/>
    <mergeCell ref="J72:K72"/>
    <mergeCell ref="L72:M72"/>
    <mergeCell ref="A73:G73"/>
    <mergeCell ref="H73:I73"/>
    <mergeCell ref="J73:K73"/>
    <mergeCell ref="L73:M73"/>
    <mergeCell ref="A74:G74"/>
    <mergeCell ref="H74:I74"/>
    <mergeCell ref="J74:K74"/>
    <mergeCell ref="L74:M74"/>
    <mergeCell ref="A90:G90"/>
    <mergeCell ref="A75:G75"/>
    <mergeCell ref="H75:I75"/>
    <mergeCell ref="J75:K75"/>
    <mergeCell ref="L75:M75"/>
    <mergeCell ref="A76:G76"/>
    <mergeCell ref="H76:I76"/>
    <mergeCell ref="J76:K76"/>
    <mergeCell ref="L76:M76"/>
    <mergeCell ref="A77:G77"/>
    <mergeCell ref="H77:I77"/>
    <mergeCell ref="J77:K77"/>
    <mergeCell ref="L77:M77"/>
    <mergeCell ref="A78:G78"/>
    <mergeCell ref="A79:G79"/>
    <mergeCell ref="A80:G80"/>
    <mergeCell ref="A81:G81"/>
    <mergeCell ref="A82:G82"/>
    <mergeCell ref="A83:G83"/>
    <mergeCell ref="A84:G84"/>
    <mergeCell ref="A85:G85"/>
    <mergeCell ref="A86:G86"/>
    <mergeCell ref="H78:I78"/>
    <mergeCell ref="H79:I79"/>
    <mergeCell ref="A105:G105"/>
    <mergeCell ref="A106:G106"/>
    <mergeCell ref="A107:G107"/>
    <mergeCell ref="A108:G108"/>
    <mergeCell ref="A109:G109"/>
    <mergeCell ref="A91:G91"/>
    <mergeCell ref="A92:G92"/>
    <mergeCell ref="A93:G93"/>
    <mergeCell ref="A94:G94"/>
    <mergeCell ref="A95:G95"/>
    <mergeCell ref="A96:G96"/>
    <mergeCell ref="A97:G97"/>
    <mergeCell ref="A98:G98"/>
    <mergeCell ref="A99:G99"/>
    <mergeCell ref="A100:G100"/>
    <mergeCell ref="A101:G101"/>
    <mergeCell ref="A102:G102"/>
    <mergeCell ref="A103:G103"/>
    <mergeCell ref="A104:G104"/>
    <mergeCell ref="A120:G120"/>
    <mergeCell ref="A121:G121"/>
    <mergeCell ref="A115:G115"/>
    <mergeCell ref="A116:G116"/>
    <mergeCell ref="A117:G117"/>
    <mergeCell ref="A118:G118"/>
    <mergeCell ref="A119:G119"/>
    <mergeCell ref="A110:G110"/>
    <mergeCell ref="A111:G111"/>
    <mergeCell ref="A112:G112"/>
    <mergeCell ref="A113:G113"/>
    <mergeCell ref="A114:G114"/>
  </mergeCells>
  <pageMargins left="0.7" right="0.7" top="0.75" bottom="0.75" header="0.3" footer="0.3"/>
  <ignoredErrors>
    <ignoredError sqref="L46 L52 L64" formula="1"/>
    <ignoredError sqref="J5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M14"/>
  <sheetViews>
    <sheetView workbookViewId="0">
      <selection activeCell="I3" sqref="I3:M3"/>
    </sheetView>
  </sheetViews>
  <sheetFormatPr defaultRowHeight="15"/>
  <sheetData>
    <row r="1" spans="1:13" ht="26.25">
      <c r="A1" s="479" t="s">
        <v>4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3" spans="1:13" ht="18.75" customHeight="1">
      <c r="A3" s="474" t="s">
        <v>5</v>
      </c>
      <c r="B3" s="475"/>
      <c r="C3" s="475"/>
      <c r="D3" s="475"/>
      <c r="E3" s="475"/>
      <c r="F3" s="475"/>
      <c r="G3" s="475"/>
      <c r="H3" s="476"/>
      <c r="I3" s="480" t="s">
        <v>302</v>
      </c>
      <c r="J3" s="472"/>
      <c r="K3" s="472"/>
      <c r="L3" s="472"/>
      <c r="M3" s="473"/>
    </row>
    <row r="4" spans="1:13" ht="18.75" customHeight="1">
      <c r="A4" s="474" t="s">
        <v>6</v>
      </c>
      <c r="B4" s="475"/>
      <c r="C4" s="475"/>
      <c r="D4" s="475"/>
      <c r="E4" s="475"/>
      <c r="F4" s="475"/>
      <c r="G4" s="475"/>
      <c r="H4" s="476"/>
      <c r="I4" s="480" t="s">
        <v>301</v>
      </c>
      <c r="J4" s="472"/>
      <c r="K4" s="472"/>
      <c r="L4" s="472"/>
      <c r="M4" s="473"/>
    </row>
    <row r="5" spans="1:13" ht="18.75" customHeight="1">
      <c r="A5" s="474" t="s">
        <v>7</v>
      </c>
      <c r="B5" s="475"/>
      <c r="C5" s="475"/>
      <c r="D5" s="475"/>
      <c r="E5" s="475"/>
      <c r="F5" s="475"/>
      <c r="G5" s="475"/>
      <c r="H5" s="476"/>
      <c r="I5" s="471" t="s">
        <v>303</v>
      </c>
      <c r="J5" s="472"/>
      <c r="K5" s="472"/>
      <c r="L5" s="472"/>
      <c r="M5" s="473"/>
    </row>
    <row r="6" spans="1:13" ht="18.75">
      <c r="A6" s="474" t="s">
        <v>299</v>
      </c>
      <c r="B6" s="475"/>
      <c r="C6" s="475"/>
      <c r="D6" s="475"/>
      <c r="E6" s="475"/>
      <c r="F6" s="475"/>
      <c r="G6" s="475"/>
      <c r="H6" s="476"/>
      <c r="I6" s="481">
        <v>648157</v>
      </c>
      <c r="J6" s="482"/>
      <c r="K6" s="482"/>
      <c r="L6" s="482"/>
      <c r="M6" s="483"/>
    </row>
    <row r="7" spans="1:13" ht="18.75">
      <c r="A7" s="474" t="s">
        <v>300</v>
      </c>
      <c r="B7" s="475"/>
      <c r="C7" s="475"/>
      <c r="D7" s="475"/>
      <c r="E7" s="475"/>
      <c r="F7" s="475"/>
      <c r="G7" s="475"/>
      <c r="H7" s="476"/>
      <c r="I7" s="481">
        <v>654390</v>
      </c>
      <c r="J7" s="482"/>
      <c r="K7" s="482"/>
      <c r="L7" s="482"/>
      <c r="M7" s="483"/>
    </row>
    <row r="8" spans="1:13" ht="34.5" customHeight="1">
      <c r="A8" s="474" t="s">
        <v>114</v>
      </c>
      <c r="B8" s="477"/>
      <c r="C8" s="477"/>
      <c r="D8" s="477"/>
      <c r="E8" s="477"/>
      <c r="F8" s="478" t="str">
        <f t="shared" ref="F8" si="0">$I$3</f>
        <v>III квартал 2018 г.</v>
      </c>
      <c r="G8" s="291"/>
      <c r="H8" s="292"/>
      <c r="I8" s="74">
        <v>0</v>
      </c>
      <c r="J8" s="75"/>
      <c r="K8" s="75"/>
      <c r="L8" s="75"/>
      <c r="M8" s="76"/>
    </row>
    <row r="9" spans="1:13" ht="35.25" customHeight="1">
      <c r="A9" s="474" t="s">
        <v>114</v>
      </c>
      <c r="B9" s="477"/>
      <c r="C9" s="477"/>
      <c r="D9" s="477"/>
      <c r="E9" s="477"/>
      <c r="F9" s="478" t="str">
        <f t="shared" ref="F9" si="1">$I$4</f>
        <v>II квартал 2018 г.</v>
      </c>
      <c r="G9" s="291"/>
      <c r="H9" s="292"/>
      <c r="I9" s="74">
        <v>2</v>
      </c>
      <c r="J9" s="75"/>
      <c r="K9" s="75"/>
      <c r="L9" s="75"/>
      <c r="M9" s="76"/>
    </row>
    <row r="10" spans="1:13" ht="37.5" customHeight="1">
      <c r="A10" s="474" t="s">
        <v>114</v>
      </c>
      <c r="B10" s="477"/>
      <c r="C10" s="477"/>
      <c r="D10" s="477"/>
      <c r="E10" s="477"/>
      <c r="F10" s="478" t="str">
        <f t="shared" ref="F10" si="2">$I$5</f>
        <v>III квартал 2017 г.</v>
      </c>
      <c r="G10" s="291"/>
      <c r="H10" s="292"/>
      <c r="I10" s="74">
        <v>0</v>
      </c>
      <c r="J10" s="75"/>
      <c r="K10" s="75"/>
      <c r="L10" s="75"/>
      <c r="M10" s="76"/>
    </row>
    <row r="11" spans="1:13" ht="33.75" customHeight="1">
      <c r="A11" s="474" t="s">
        <v>115</v>
      </c>
      <c r="B11" s="477"/>
      <c r="C11" s="477"/>
      <c r="D11" s="477"/>
      <c r="E11" s="477"/>
      <c r="F11" s="478" t="str">
        <f t="shared" ref="F11" si="3">$I$3</f>
        <v>III квартал 2018 г.</v>
      </c>
      <c r="G11" s="291"/>
      <c r="H11" s="292"/>
      <c r="I11" s="74">
        <v>0</v>
      </c>
      <c r="J11" s="75"/>
      <c r="K11" s="75"/>
      <c r="L11" s="75"/>
      <c r="M11" s="76"/>
    </row>
    <row r="12" spans="1:13" ht="34.5" customHeight="1">
      <c r="A12" s="474" t="s">
        <v>115</v>
      </c>
      <c r="B12" s="477"/>
      <c r="C12" s="477"/>
      <c r="D12" s="477"/>
      <c r="E12" s="477"/>
      <c r="F12" s="478" t="str">
        <f t="shared" ref="F12" si="4">$I$4</f>
        <v>II квартал 2018 г.</v>
      </c>
      <c r="G12" s="291"/>
      <c r="H12" s="292"/>
      <c r="I12" s="74">
        <v>0</v>
      </c>
      <c r="J12" s="75"/>
      <c r="K12" s="75"/>
      <c r="L12" s="75"/>
      <c r="M12" s="76"/>
    </row>
    <row r="13" spans="1:13" ht="35.25" customHeight="1">
      <c r="A13" s="474" t="s">
        <v>115</v>
      </c>
      <c r="B13" s="477"/>
      <c r="C13" s="477"/>
      <c r="D13" s="477"/>
      <c r="E13" s="477"/>
      <c r="F13" s="478" t="str">
        <f t="shared" ref="F13" si="5">$I$5</f>
        <v>III квартал 2017 г.</v>
      </c>
      <c r="G13" s="291"/>
      <c r="H13" s="292"/>
      <c r="I13" s="74">
        <v>6</v>
      </c>
      <c r="J13" s="75"/>
      <c r="K13" s="75"/>
      <c r="L13" s="75"/>
      <c r="M13" s="76"/>
    </row>
    <row r="14" spans="1:13" ht="18.75">
      <c r="A14" s="474"/>
      <c r="B14" s="475"/>
      <c r="C14" s="475"/>
      <c r="D14" s="475"/>
      <c r="E14" s="475"/>
      <c r="F14" s="475"/>
      <c r="G14" s="475"/>
      <c r="H14" s="476"/>
      <c r="I14" s="471"/>
      <c r="J14" s="472"/>
      <c r="K14" s="472"/>
      <c r="L14" s="472"/>
      <c r="M14" s="473"/>
    </row>
  </sheetData>
  <mergeCells count="25">
    <mergeCell ref="A7:H7"/>
    <mergeCell ref="I7:M7"/>
    <mergeCell ref="F8:H8"/>
    <mergeCell ref="A8:E8"/>
    <mergeCell ref="A6:H6"/>
    <mergeCell ref="A1:M1"/>
    <mergeCell ref="A3:H3"/>
    <mergeCell ref="I3:M3"/>
    <mergeCell ref="A4:H4"/>
    <mergeCell ref="A5:H5"/>
    <mergeCell ref="I4:M4"/>
    <mergeCell ref="I5:M5"/>
    <mergeCell ref="I6:M6"/>
    <mergeCell ref="I14:M14"/>
    <mergeCell ref="A14:H14"/>
    <mergeCell ref="A9:E9"/>
    <mergeCell ref="F9:H9"/>
    <mergeCell ref="A10:E10"/>
    <mergeCell ref="F10:H10"/>
    <mergeCell ref="A11:E11"/>
    <mergeCell ref="F11:H11"/>
    <mergeCell ref="A12:E12"/>
    <mergeCell ref="F12:H12"/>
    <mergeCell ref="A13:E13"/>
    <mergeCell ref="F13:H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2"/>
  <sheetViews>
    <sheetView workbookViewId="0">
      <selection sqref="A1:XFD142"/>
    </sheetView>
  </sheetViews>
  <sheetFormatPr defaultRowHeight="14.25" customHeight="1"/>
  <cols>
    <col min="1" max="3" width="5.42578125" style="67" customWidth="1"/>
    <col min="4" max="4" width="51.42578125" style="67" customWidth="1"/>
    <col min="257" max="259" width="5.42578125" customWidth="1"/>
    <col min="260" max="260" width="51.42578125" customWidth="1"/>
    <col min="513" max="515" width="5.42578125" customWidth="1"/>
    <col min="516" max="516" width="51.42578125" customWidth="1"/>
    <col min="769" max="771" width="5.42578125" customWidth="1"/>
    <col min="772" max="772" width="51.42578125" customWidth="1"/>
    <col min="1025" max="1027" width="5.42578125" customWidth="1"/>
    <col min="1028" max="1028" width="51.42578125" customWidth="1"/>
    <col min="1281" max="1283" width="5.42578125" customWidth="1"/>
    <col min="1284" max="1284" width="51.42578125" customWidth="1"/>
    <col min="1537" max="1539" width="5.42578125" customWidth="1"/>
    <col min="1540" max="1540" width="51.42578125" customWidth="1"/>
    <col min="1793" max="1795" width="5.42578125" customWidth="1"/>
    <col min="1796" max="1796" width="51.42578125" customWidth="1"/>
    <col min="2049" max="2051" width="5.42578125" customWidth="1"/>
    <col min="2052" max="2052" width="51.42578125" customWidth="1"/>
    <col min="2305" max="2307" width="5.42578125" customWidth="1"/>
    <col min="2308" max="2308" width="51.42578125" customWidth="1"/>
    <col min="2561" max="2563" width="5.42578125" customWidth="1"/>
    <col min="2564" max="2564" width="51.42578125" customWidth="1"/>
    <col min="2817" max="2819" width="5.42578125" customWidth="1"/>
    <col min="2820" max="2820" width="51.42578125" customWidth="1"/>
    <col min="3073" max="3075" width="5.42578125" customWidth="1"/>
    <col min="3076" max="3076" width="51.42578125" customWidth="1"/>
    <col min="3329" max="3331" width="5.42578125" customWidth="1"/>
    <col min="3332" max="3332" width="51.42578125" customWidth="1"/>
    <col min="3585" max="3587" width="5.42578125" customWidth="1"/>
    <col min="3588" max="3588" width="51.42578125" customWidth="1"/>
    <col min="3841" max="3843" width="5.42578125" customWidth="1"/>
    <col min="3844" max="3844" width="51.42578125" customWidth="1"/>
    <col min="4097" max="4099" width="5.42578125" customWidth="1"/>
    <col min="4100" max="4100" width="51.42578125" customWidth="1"/>
    <col min="4353" max="4355" width="5.42578125" customWidth="1"/>
    <col min="4356" max="4356" width="51.42578125" customWidth="1"/>
    <col min="4609" max="4611" width="5.42578125" customWidth="1"/>
    <col min="4612" max="4612" width="51.42578125" customWidth="1"/>
    <col min="4865" max="4867" width="5.42578125" customWidth="1"/>
    <col min="4868" max="4868" width="51.42578125" customWidth="1"/>
    <col min="5121" max="5123" width="5.42578125" customWidth="1"/>
    <col min="5124" max="5124" width="51.42578125" customWidth="1"/>
    <col min="5377" max="5379" width="5.42578125" customWidth="1"/>
    <col min="5380" max="5380" width="51.42578125" customWidth="1"/>
    <col min="5633" max="5635" width="5.42578125" customWidth="1"/>
    <col min="5636" max="5636" width="51.42578125" customWidth="1"/>
    <col min="5889" max="5891" width="5.42578125" customWidth="1"/>
    <col min="5892" max="5892" width="51.42578125" customWidth="1"/>
    <col min="6145" max="6147" width="5.42578125" customWidth="1"/>
    <col min="6148" max="6148" width="51.42578125" customWidth="1"/>
    <col min="6401" max="6403" width="5.42578125" customWidth="1"/>
    <col min="6404" max="6404" width="51.42578125" customWidth="1"/>
    <col min="6657" max="6659" width="5.42578125" customWidth="1"/>
    <col min="6660" max="6660" width="51.42578125" customWidth="1"/>
    <col min="6913" max="6915" width="5.42578125" customWidth="1"/>
    <col min="6916" max="6916" width="51.42578125" customWidth="1"/>
    <col min="7169" max="7171" width="5.42578125" customWidth="1"/>
    <col min="7172" max="7172" width="51.42578125" customWidth="1"/>
    <col min="7425" max="7427" width="5.42578125" customWidth="1"/>
    <col min="7428" max="7428" width="51.42578125" customWidth="1"/>
    <col min="7681" max="7683" width="5.42578125" customWidth="1"/>
    <col min="7684" max="7684" width="51.42578125" customWidth="1"/>
    <col min="7937" max="7939" width="5.42578125" customWidth="1"/>
    <col min="7940" max="7940" width="51.42578125" customWidth="1"/>
    <col min="8193" max="8195" width="5.42578125" customWidth="1"/>
    <col min="8196" max="8196" width="51.42578125" customWidth="1"/>
    <col min="8449" max="8451" width="5.42578125" customWidth="1"/>
    <col min="8452" max="8452" width="51.42578125" customWidth="1"/>
    <col min="8705" max="8707" width="5.42578125" customWidth="1"/>
    <col min="8708" max="8708" width="51.42578125" customWidth="1"/>
    <col min="8961" max="8963" width="5.42578125" customWidth="1"/>
    <col min="8964" max="8964" width="51.42578125" customWidth="1"/>
    <col min="9217" max="9219" width="5.42578125" customWidth="1"/>
    <col min="9220" max="9220" width="51.42578125" customWidth="1"/>
    <col min="9473" max="9475" width="5.42578125" customWidth="1"/>
    <col min="9476" max="9476" width="51.42578125" customWidth="1"/>
    <col min="9729" max="9731" width="5.42578125" customWidth="1"/>
    <col min="9732" max="9732" width="51.42578125" customWidth="1"/>
    <col min="9985" max="9987" width="5.42578125" customWidth="1"/>
    <col min="9988" max="9988" width="51.42578125" customWidth="1"/>
    <col min="10241" max="10243" width="5.42578125" customWidth="1"/>
    <col min="10244" max="10244" width="51.42578125" customWidth="1"/>
    <col min="10497" max="10499" width="5.42578125" customWidth="1"/>
    <col min="10500" max="10500" width="51.42578125" customWidth="1"/>
    <col min="10753" max="10755" width="5.42578125" customWidth="1"/>
    <col min="10756" max="10756" width="51.42578125" customWidth="1"/>
    <col min="11009" max="11011" width="5.42578125" customWidth="1"/>
    <col min="11012" max="11012" width="51.42578125" customWidth="1"/>
    <col min="11265" max="11267" width="5.42578125" customWidth="1"/>
    <col min="11268" max="11268" width="51.42578125" customWidth="1"/>
    <col min="11521" max="11523" width="5.42578125" customWidth="1"/>
    <col min="11524" max="11524" width="51.42578125" customWidth="1"/>
    <col min="11777" max="11779" width="5.42578125" customWidth="1"/>
    <col min="11780" max="11780" width="51.42578125" customWidth="1"/>
    <col min="12033" max="12035" width="5.42578125" customWidth="1"/>
    <col min="12036" max="12036" width="51.42578125" customWidth="1"/>
    <col min="12289" max="12291" width="5.42578125" customWidth="1"/>
    <col min="12292" max="12292" width="51.42578125" customWidth="1"/>
    <col min="12545" max="12547" width="5.42578125" customWidth="1"/>
    <col min="12548" max="12548" width="51.42578125" customWidth="1"/>
    <col min="12801" max="12803" width="5.42578125" customWidth="1"/>
    <col min="12804" max="12804" width="51.42578125" customWidth="1"/>
    <col min="13057" max="13059" width="5.42578125" customWidth="1"/>
    <col min="13060" max="13060" width="51.42578125" customWidth="1"/>
    <col min="13313" max="13315" width="5.42578125" customWidth="1"/>
    <col min="13316" max="13316" width="51.42578125" customWidth="1"/>
    <col min="13569" max="13571" width="5.42578125" customWidth="1"/>
    <col min="13572" max="13572" width="51.42578125" customWidth="1"/>
    <col min="13825" max="13827" width="5.42578125" customWidth="1"/>
    <col min="13828" max="13828" width="51.42578125" customWidth="1"/>
    <col min="14081" max="14083" width="5.42578125" customWidth="1"/>
    <col min="14084" max="14084" width="51.42578125" customWidth="1"/>
    <col min="14337" max="14339" width="5.42578125" customWidth="1"/>
    <col min="14340" max="14340" width="51.42578125" customWidth="1"/>
    <col min="14593" max="14595" width="5.42578125" customWidth="1"/>
    <col min="14596" max="14596" width="51.42578125" customWidth="1"/>
    <col min="14849" max="14851" width="5.42578125" customWidth="1"/>
    <col min="14852" max="14852" width="51.42578125" customWidth="1"/>
    <col min="15105" max="15107" width="5.42578125" customWidth="1"/>
    <col min="15108" max="15108" width="51.42578125" customWidth="1"/>
    <col min="15361" max="15363" width="5.42578125" customWidth="1"/>
    <col min="15364" max="15364" width="51.42578125" customWidth="1"/>
    <col min="15617" max="15619" width="5.42578125" customWidth="1"/>
    <col min="15620" max="15620" width="51.42578125" customWidth="1"/>
    <col min="15873" max="15875" width="5.42578125" customWidth="1"/>
    <col min="15876" max="15876" width="51.42578125" customWidth="1"/>
    <col min="16129" max="16131" width="5.42578125" customWidth="1"/>
    <col min="16132" max="16132" width="51.42578125" customWidth="1"/>
  </cols>
  <sheetData>
    <row r="1" spans="1:9" ht="15"/>
    <row r="2" spans="1:9" ht="15">
      <c r="A2" s="66">
        <v>1</v>
      </c>
      <c r="B2" s="67" t="s">
        <v>192</v>
      </c>
    </row>
    <row r="3" spans="1:9" ht="15">
      <c r="A3" s="66">
        <v>2</v>
      </c>
      <c r="B3" s="67" t="s">
        <v>193</v>
      </c>
      <c r="E3" s="67">
        <v>13</v>
      </c>
      <c r="F3" s="67">
        <v>22</v>
      </c>
      <c r="G3" s="67">
        <v>12</v>
      </c>
    </row>
    <row r="4" spans="1:9" ht="15">
      <c r="A4" s="66">
        <v>3</v>
      </c>
      <c r="B4" s="67" t="s">
        <v>194</v>
      </c>
      <c r="E4" s="67">
        <v>2</v>
      </c>
      <c r="F4" s="67">
        <v>5</v>
      </c>
      <c r="G4" s="67">
        <v>0</v>
      </c>
    </row>
    <row r="5" spans="1:9" ht="15">
      <c r="A5" s="66">
        <v>4</v>
      </c>
      <c r="B5" s="67" t="s">
        <v>195</v>
      </c>
      <c r="E5" s="67">
        <v>11</v>
      </c>
      <c r="F5" s="67">
        <v>17</v>
      </c>
      <c r="G5" s="67">
        <v>2</v>
      </c>
    </row>
    <row r="6" spans="1:9" ht="15">
      <c r="A6" s="66">
        <v>5</v>
      </c>
      <c r="B6" s="67" t="s">
        <v>196</v>
      </c>
      <c r="E6" s="67">
        <v>0</v>
      </c>
      <c r="F6" s="67">
        <v>0</v>
      </c>
      <c r="G6" s="67">
        <v>0</v>
      </c>
    </row>
    <row r="7" spans="1:9" ht="15">
      <c r="A7" s="66">
        <v>6</v>
      </c>
      <c r="B7" s="67" t="s">
        <v>197</v>
      </c>
      <c r="E7" s="67">
        <v>13</v>
      </c>
      <c r="F7" s="67">
        <v>21</v>
      </c>
      <c r="G7" s="67">
        <v>12</v>
      </c>
      <c r="I7" s="67" t="s">
        <v>198</v>
      </c>
    </row>
    <row r="8" spans="1:9" ht="15">
      <c r="A8" s="66">
        <v>7</v>
      </c>
      <c r="B8" s="67" t="s">
        <v>199</v>
      </c>
      <c r="E8" s="67">
        <v>0</v>
      </c>
      <c r="F8" s="67">
        <v>0</v>
      </c>
      <c r="G8" s="67">
        <v>0</v>
      </c>
      <c r="I8" s="67" t="s">
        <v>200</v>
      </c>
    </row>
    <row r="9" spans="1:9" ht="15">
      <c r="A9" s="66">
        <v>8</v>
      </c>
      <c r="B9" s="67" t="s">
        <v>201</v>
      </c>
      <c r="E9" s="67">
        <v>0</v>
      </c>
      <c r="F9" s="67">
        <v>1</v>
      </c>
      <c r="G9" s="67">
        <v>0</v>
      </c>
      <c r="I9" s="67" t="s">
        <v>202</v>
      </c>
    </row>
    <row r="10" spans="1:9" ht="15">
      <c r="A10" s="66">
        <v>9</v>
      </c>
      <c r="B10" s="67" t="s">
        <v>203</v>
      </c>
      <c r="E10" s="67">
        <v>13</v>
      </c>
      <c r="F10" s="67">
        <v>22</v>
      </c>
      <c r="G10" s="67">
        <v>12</v>
      </c>
    </row>
    <row r="11" spans="1:9" ht="15">
      <c r="A11" s="66">
        <v>10</v>
      </c>
      <c r="B11" s="67" t="s">
        <v>204</v>
      </c>
      <c r="E11" s="67">
        <v>0</v>
      </c>
      <c r="F11" s="67">
        <v>0</v>
      </c>
      <c r="G11" s="67">
        <v>0</v>
      </c>
      <c r="I11" s="67" t="s">
        <v>205</v>
      </c>
    </row>
    <row r="12" spans="1:9" ht="15">
      <c r="A12" s="66">
        <v>11</v>
      </c>
      <c r="B12" s="67" t="s">
        <v>206</v>
      </c>
      <c r="E12" s="67">
        <v>0</v>
      </c>
      <c r="F12" s="67">
        <v>0</v>
      </c>
      <c r="G12" s="67">
        <v>0</v>
      </c>
      <c r="I12" s="67" t="s">
        <v>207</v>
      </c>
    </row>
    <row r="13" spans="1:9" ht="15">
      <c r="A13" s="66">
        <v>12</v>
      </c>
      <c r="B13" s="67" t="s">
        <v>208</v>
      </c>
      <c r="E13" s="67">
        <v>0</v>
      </c>
      <c r="F13" s="67">
        <v>0</v>
      </c>
      <c r="G13" s="67">
        <v>0</v>
      </c>
      <c r="I13" s="67" t="s">
        <v>209</v>
      </c>
    </row>
    <row r="14" spans="1:9" ht="15">
      <c r="A14" s="66">
        <v>13</v>
      </c>
      <c r="B14" s="67" t="s">
        <v>210</v>
      </c>
      <c r="E14" s="67">
        <v>0</v>
      </c>
      <c r="F14" s="67">
        <v>0</v>
      </c>
      <c r="G14" s="67">
        <v>0</v>
      </c>
      <c r="I14" s="67" t="s">
        <v>211</v>
      </c>
    </row>
    <row r="15" spans="1:9" ht="15">
      <c r="A15" s="66">
        <v>14</v>
      </c>
      <c r="B15" s="67" t="s">
        <v>212</v>
      </c>
      <c r="E15" s="67">
        <v>0</v>
      </c>
      <c r="F15" s="67">
        <v>0</v>
      </c>
      <c r="G15" s="67">
        <v>0</v>
      </c>
    </row>
    <row r="16" spans="1:9" ht="15">
      <c r="A16" s="66">
        <v>15</v>
      </c>
      <c r="B16" s="67" t="s">
        <v>213</v>
      </c>
      <c r="E16" s="67">
        <v>0</v>
      </c>
      <c r="F16" s="67">
        <v>1</v>
      </c>
      <c r="G16" s="67">
        <v>0</v>
      </c>
      <c r="I16" s="67" t="s">
        <v>214</v>
      </c>
    </row>
    <row r="17" spans="1:9" ht="15">
      <c r="A17" s="66">
        <v>16</v>
      </c>
      <c r="B17" s="67" t="s">
        <v>215</v>
      </c>
      <c r="E17" s="67">
        <v>1</v>
      </c>
      <c r="F17" s="67">
        <v>0</v>
      </c>
      <c r="G17" s="67">
        <v>2</v>
      </c>
      <c r="I17" s="67" t="s">
        <v>216</v>
      </c>
    </row>
    <row r="18" spans="1:9" ht="15">
      <c r="A18" s="66">
        <v>17</v>
      </c>
      <c r="B18" s="67" t="s">
        <v>217</v>
      </c>
      <c r="E18" s="67">
        <v>0</v>
      </c>
      <c r="F18" s="67">
        <v>0</v>
      </c>
      <c r="G18" s="67">
        <v>0</v>
      </c>
      <c r="I18" s="67" t="s">
        <v>218</v>
      </c>
    </row>
    <row r="19" spans="1:9" ht="15">
      <c r="A19" s="66">
        <v>18</v>
      </c>
      <c r="B19" s="67" t="s">
        <v>219</v>
      </c>
      <c r="E19" s="67">
        <v>1</v>
      </c>
      <c r="F19" s="67">
        <v>1</v>
      </c>
      <c r="G19" s="67">
        <v>2</v>
      </c>
      <c r="I19" s="67" t="s">
        <v>220</v>
      </c>
    </row>
    <row r="20" spans="1:9" ht="15">
      <c r="A20" s="66">
        <v>19</v>
      </c>
      <c r="B20" s="67" t="s">
        <v>221</v>
      </c>
      <c r="E20" s="67">
        <v>12</v>
      </c>
      <c r="F20" s="67">
        <v>20</v>
      </c>
      <c r="G20" s="67">
        <v>9</v>
      </c>
      <c r="I20" s="67" t="s">
        <v>222</v>
      </c>
    </row>
    <row r="21" spans="1:9" ht="15">
      <c r="A21" s="66">
        <v>20</v>
      </c>
      <c r="B21" s="67" t="s">
        <v>223</v>
      </c>
      <c r="E21" s="67">
        <v>0</v>
      </c>
      <c r="F21" s="67">
        <v>0</v>
      </c>
      <c r="G21" s="67">
        <v>0</v>
      </c>
      <c r="I21" s="67" t="s">
        <v>224</v>
      </c>
    </row>
    <row r="22" spans="1:9" ht="15">
      <c r="A22" s="66">
        <v>21</v>
      </c>
      <c r="B22" s="67" t="s">
        <v>225</v>
      </c>
      <c r="E22" s="67">
        <v>0</v>
      </c>
      <c r="F22" s="67">
        <v>0</v>
      </c>
      <c r="G22" s="67">
        <v>0</v>
      </c>
      <c r="I22" s="67" t="s">
        <v>226</v>
      </c>
    </row>
    <row r="23" spans="1:9" ht="15">
      <c r="A23" s="66">
        <v>22</v>
      </c>
      <c r="B23" s="67" t="s">
        <v>227</v>
      </c>
      <c r="E23" s="67">
        <v>0</v>
      </c>
      <c r="F23" s="67">
        <v>0</v>
      </c>
      <c r="G23" s="67">
        <v>0</v>
      </c>
      <c r="I23" s="67" t="s">
        <v>228</v>
      </c>
    </row>
    <row r="24" spans="1:9" ht="15">
      <c r="A24" s="66">
        <v>23</v>
      </c>
      <c r="B24" s="67" t="s">
        <v>229</v>
      </c>
      <c r="E24" s="67">
        <v>0</v>
      </c>
      <c r="F24" s="67">
        <v>0</v>
      </c>
      <c r="G24" s="67">
        <v>0</v>
      </c>
      <c r="I24" s="67" t="s">
        <v>230</v>
      </c>
    </row>
    <row r="25" spans="1:9" ht="15">
      <c r="A25" s="66">
        <v>24</v>
      </c>
      <c r="B25" s="67" t="s">
        <v>231</v>
      </c>
      <c r="E25" s="67">
        <v>0</v>
      </c>
      <c r="F25" s="67">
        <v>0</v>
      </c>
      <c r="G25" s="67">
        <v>0</v>
      </c>
    </row>
    <row r="26" spans="1:9" ht="15">
      <c r="A26" s="66">
        <v>25</v>
      </c>
      <c r="B26" s="67" t="s">
        <v>232</v>
      </c>
      <c r="E26" s="67">
        <v>2</v>
      </c>
      <c r="F26" s="67">
        <v>1</v>
      </c>
      <c r="G26" s="67">
        <v>0</v>
      </c>
    </row>
    <row r="27" spans="1:9" ht="15">
      <c r="A27" s="66">
        <v>26</v>
      </c>
      <c r="B27" s="67" t="s">
        <v>233</v>
      </c>
      <c r="E27" s="67">
        <v>0</v>
      </c>
      <c r="F27" s="67">
        <v>0</v>
      </c>
      <c r="G27" s="67">
        <v>0</v>
      </c>
    </row>
    <row r="28" spans="1:9" ht="15">
      <c r="A28" s="66">
        <v>27</v>
      </c>
      <c r="B28" s="67" t="s">
        <v>234</v>
      </c>
      <c r="E28" s="67">
        <v>0</v>
      </c>
      <c r="F28" s="67">
        <v>0</v>
      </c>
      <c r="G28" s="67">
        <v>0</v>
      </c>
    </row>
    <row r="29" spans="1:9" ht="15"/>
    <row r="30" spans="1:9" ht="15">
      <c r="A30" s="66">
        <v>28</v>
      </c>
      <c r="B30" s="67" t="s">
        <v>235</v>
      </c>
    </row>
    <row r="31" spans="1:9" ht="15">
      <c r="C31" s="71" t="s">
        <v>236</v>
      </c>
      <c r="E31" s="67">
        <v>13</v>
      </c>
      <c r="F31" s="67">
        <v>16</v>
      </c>
      <c r="G31" s="67">
        <v>10</v>
      </c>
    </row>
    <row r="32" spans="1:9" ht="15">
      <c r="B32" s="66">
        <v>1</v>
      </c>
      <c r="C32" s="67" t="s">
        <v>156</v>
      </c>
      <c r="E32" s="67">
        <v>0</v>
      </c>
      <c r="F32" s="67">
        <v>0</v>
      </c>
      <c r="G32" s="67">
        <v>0</v>
      </c>
      <c r="I32" s="67" t="s">
        <v>156</v>
      </c>
    </row>
    <row r="33" spans="2:9" ht="15">
      <c r="B33" s="66">
        <v>2</v>
      </c>
      <c r="C33" s="67" t="s">
        <v>157</v>
      </c>
      <c r="E33" s="67">
        <v>0</v>
      </c>
      <c r="F33" s="67">
        <v>0</v>
      </c>
      <c r="G33" s="67">
        <v>0</v>
      </c>
      <c r="I33" s="67" t="s">
        <v>157</v>
      </c>
    </row>
    <row r="34" spans="2:9" ht="15">
      <c r="B34" s="66">
        <v>3</v>
      </c>
      <c r="C34" s="67" t="s">
        <v>158</v>
      </c>
      <c r="E34" s="67">
        <v>0</v>
      </c>
      <c r="F34" s="67">
        <v>0</v>
      </c>
      <c r="G34" s="67">
        <v>0</v>
      </c>
      <c r="I34" s="67" t="s">
        <v>158</v>
      </c>
    </row>
    <row r="35" spans="2:9" ht="15">
      <c r="B35" s="66">
        <v>4</v>
      </c>
      <c r="C35" s="67" t="s">
        <v>159</v>
      </c>
      <c r="E35" s="67">
        <v>0</v>
      </c>
      <c r="F35" s="67">
        <v>0</v>
      </c>
      <c r="G35" s="67">
        <v>0</v>
      </c>
      <c r="I35" s="67" t="s">
        <v>159</v>
      </c>
    </row>
    <row r="36" spans="2:9" ht="15">
      <c r="B36" s="66">
        <v>5</v>
      </c>
      <c r="C36" s="67" t="s">
        <v>160</v>
      </c>
      <c r="E36" s="67">
        <v>0</v>
      </c>
      <c r="F36" s="67">
        <v>0</v>
      </c>
      <c r="G36" s="67">
        <v>0</v>
      </c>
      <c r="I36" s="67" t="s">
        <v>160</v>
      </c>
    </row>
    <row r="37" spans="2:9" ht="15">
      <c r="B37" s="66">
        <v>6</v>
      </c>
      <c r="C37" s="67" t="s">
        <v>161</v>
      </c>
      <c r="E37" s="67">
        <v>0</v>
      </c>
      <c r="F37" s="67">
        <v>0</v>
      </c>
      <c r="G37" s="67">
        <v>0</v>
      </c>
      <c r="I37" s="67" t="s">
        <v>161</v>
      </c>
    </row>
    <row r="38" spans="2:9" ht="15">
      <c r="B38" s="66">
        <v>7</v>
      </c>
      <c r="C38" s="67" t="s">
        <v>162</v>
      </c>
      <c r="E38" s="67">
        <v>0</v>
      </c>
      <c r="F38" s="67">
        <v>1</v>
      </c>
      <c r="G38" s="67">
        <v>0</v>
      </c>
      <c r="I38" s="67" t="s">
        <v>162</v>
      </c>
    </row>
    <row r="39" spans="2:9" ht="15">
      <c r="B39" s="66">
        <v>8</v>
      </c>
      <c r="C39" s="67" t="s">
        <v>163</v>
      </c>
      <c r="E39" s="67">
        <v>0</v>
      </c>
      <c r="F39" s="67">
        <v>2</v>
      </c>
      <c r="G39" s="67">
        <v>0</v>
      </c>
      <c r="I39" s="67" t="s">
        <v>163</v>
      </c>
    </row>
    <row r="40" spans="2:9" ht="15">
      <c r="B40" s="66">
        <v>9</v>
      </c>
      <c r="C40" s="67" t="s">
        <v>164</v>
      </c>
      <c r="E40" s="67">
        <v>0</v>
      </c>
      <c r="F40" s="67">
        <v>0</v>
      </c>
      <c r="G40" s="67">
        <v>0</v>
      </c>
      <c r="I40" s="67" t="s">
        <v>164</v>
      </c>
    </row>
    <row r="41" spans="2:9" ht="15">
      <c r="B41" s="66">
        <v>10</v>
      </c>
      <c r="C41" s="67" t="s">
        <v>165</v>
      </c>
      <c r="E41" s="67">
        <v>0</v>
      </c>
      <c r="F41" s="67">
        <v>0</v>
      </c>
      <c r="G41" s="67">
        <v>0</v>
      </c>
      <c r="I41" s="67" t="s">
        <v>165</v>
      </c>
    </row>
    <row r="42" spans="2:9" ht="15">
      <c r="B42" s="66">
        <v>11</v>
      </c>
      <c r="C42" s="67" t="s">
        <v>166</v>
      </c>
      <c r="E42" s="67">
        <v>0</v>
      </c>
      <c r="F42" s="67">
        <v>0</v>
      </c>
      <c r="G42" s="67">
        <v>0</v>
      </c>
      <c r="I42" s="67" t="s">
        <v>166</v>
      </c>
    </row>
    <row r="43" spans="2:9" ht="15">
      <c r="B43" s="66">
        <v>12</v>
      </c>
      <c r="C43" s="67" t="s">
        <v>167</v>
      </c>
      <c r="E43" s="67">
        <v>0</v>
      </c>
      <c r="F43" s="67">
        <v>0</v>
      </c>
      <c r="G43" s="67">
        <v>0</v>
      </c>
      <c r="I43" s="67" t="s">
        <v>167</v>
      </c>
    </row>
    <row r="44" spans="2:9" ht="15">
      <c r="B44" s="66">
        <v>13</v>
      </c>
      <c r="C44" s="67" t="s">
        <v>168</v>
      </c>
      <c r="E44" s="67">
        <v>0</v>
      </c>
      <c r="F44" s="67">
        <v>0</v>
      </c>
      <c r="G44" s="67">
        <v>1</v>
      </c>
      <c r="I44" s="67" t="s">
        <v>168</v>
      </c>
    </row>
    <row r="45" spans="2:9" ht="15">
      <c r="B45" s="66">
        <v>14</v>
      </c>
      <c r="C45" s="67" t="s">
        <v>169</v>
      </c>
      <c r="E45" s="67">
        <v>0</v>
      </c>
      <c r="F45" s="67">
        <v>0</v>
      </c>
      <c r="G45" s="67">
        <v>0</v>
      </c>
      <c r="I45" s="67" t="s">
        <v>169</v>
      </c>
    </row>
    <row r="46" spans="2:9" ht="15">
      <c r="B46" s="66">
        <v>15</v>
      </c>
      <c r="C46" s="67" t="s">
        <v>170</v>
      </c>
      <c r="E46" s="67">
        <v>0</v>
      </c>
      <c r="F46" s="67">
        <v>0</v>
      </c>
      <c r="G46" s="67">
        <v>0</v>
      </c>
      <c r="I46" s="67" t="s">
        <v>170</v>
      </c>
    </row>
    <row r="47" spans="2:9" ht="15">
      <c r="B47" s="66">
        <v>16</v>
      </c>
      <c r="C47" s="67" t="s">
        <v>171</v>
      </c>
      <c r="E47" s="67">
        <v>0</v>
      </c>
      <c r="F47" s="67">
        <v>0</v>
      </c>
      <c r="G47" s="67">
        <v>0</v>
      </c>
      <c r="I47" s="67" t="s">
        <v>171</v>
      </c>
    </row>
    <row r="48" spans="2:9" ht="15">
      <c r="B48" s="66">
        <v>17</v>
      </c>
      <c r="C48" s="67" t="s">
        <v>172</v>
      </c>
      <c r="E48" s="67">
        <v>0</v>
      </c>
      <c r="F48" s="67">
        <v>0</v>
      </c>
      <c r="G48" s="67">
        <v>0</v>
      </c>
      <c r="I48" s="67" t="s">
        <v>172</v>
      </c>
    </row>
    <row r="49" spans="2:9" ht="15">
      <c r="B49" s="66">
        <v>18</v>
      </c>
      <c r="C49" s="67" t="s">
        <v>173</v>
      </c>
      <c r="E49" s="67">
        <v>0</v>
      </c>
      <c r="F49" s="67">
        <v>0</v>
      </c>
      <c r="G49" s="67">
        <v>0</v>
      </c>
      <c r="I49" s="67" t="s">
        <v>173</v>
      </c>
    </row>
    <row r="50" spans="2:9" ht="15">
      <c r="B50" s="66">
        <v>19</v>
      </c>
      <c r="C50" s="67" t="s">
        <v>174</v>
      </c>
      <c r="E50" s="67">
        <v>0</v>
      </c>
      <c r="F50" s="67">
        <v>0</v>
      </c>
      <c r="G50" s="67">
        <v>0</v>
      </c>
      <c r="I50" s="67" t="s">
        <v>174</v>
      </c>
    </row>
    <row r="51" spans="2:9" ht="15">
      <c r="B51" s="66">
        <v>20</v>
      </c>
      <c r="C51" s="67" t="s">
        <v>175</v>
      </c>
      <c r="E51" s="67">
        <v>0</v>
      </c>
      <c r="F51" s="67">
        <v>0</v>
      </c>
      <c r="G51" s="67">
        <v>0</v>
      </c>
      <c r="I51" s="67" t="s">
        <v>175</v>
      </c>
    </row>
    <row r="52" spans="2:9" ht="15">
      <c r="B52" s="66">
        <v>21</v>
      </c>
      <c r="C52" s="67" t="s">
        <v>176</v>
      </c>
      <c r="E52" s="67">
        <v>0</v>
      </c>
      <c r="F52" s="67">
        <v>1</v>
      </c>
      <c r="G52" s="67">
        <v>0</v>
      </c>
      <c r="I52" s="67" t="s">
        <v>176</v>
      </c>
    </row>
    <row r="53" spans="2:9" ht="15">
      <c r="B53" s="66">
        <v>22</v>
      </c>
      <c r="C53" s="67" t="s">
        <v>177</v>
      </c>
      <c r="E53" s="67">
        <v>0</v>
      </c>
      <c r="F53" s="67">
        <v>0</v>
      </c>
      <c r="G53" s="67">
        <v>0</v>
      </c>
      <c r="I53" s="67" t="s">
        <v>177</v>
      </c>
    </row>
    <row r="54" spans="2:9" ht="15">
      <c r="B54" s="66">
        <v>23</v>
      </c>
      <c r="C54" s="67" t="s">
        <v>178</v>
      </c>
      <c r="E54" s="67">
        <v>0</v>
      </c>
      <c r="F54" s="67">
        <v>0</v>
      </c>
      <c r="G54" s="67">
        <v>2</v>
      </c>
      <c r="I54" s="67" t="s">
        <v>178</v>
      </c>
    </row>
    <row r="55" spans="2:9" ht="15">
      <c r="B55" s="66">
        <v>24</v>
      </c>
      <c r="C55" s="67" t="s">
        <v>179</v>
      </c>
      <c r="E55" s="67">
        <v>0</v>
      </c>
      <c r="F55" s="67">
        <v>0</v>
      </c>
      <c r="G55" s="67">
        <v>0</v>
      </c>
      <c r="I55" s="67" t="s">
        <v>179</v>
      </c>
    </row>
    <row r="56" spans="2:9" ht="15">
      <c r="C56" s="67" t="s">
        <v>180</v>
      </c>
      <c r="E56" s="67">
        <v>11</v>
      </c>
      <c r="F56" s="67">
        <v>7</v>
      </c>
      <c r="G56" s="67">
        <v>5</v>
      </c>
      <c r="I56" s="67" t="s">
        <v>180</v>
      </c>
    </row>
    <row r="57" spans="2:9" ht="15">
      <c r="C57" s="67" t="s">
        <v>181</v>
      </c>
      <c r="E57" s="67">
        <v>1</v>
      </c>
      <c r="F57" s="67">
        <v>0</v>
      </c>
      <c r="G57" s="67">
        <v>0</v>
      </c>
      <c r="I57" s="67" t="s">
        <v>181</v>
      </c>
    </row>
    <row r="58" spans="2:9" ht="15">
      <c r="C58" s="67" t="s">
        <v>182</v>
      </c>
      <c r="E58" s="67">
        <v>0</v>
      </c>
      <c r="F58" s="67">
        <v>1</v>
      </c>
      <c r="G58" s="67">
        <v>0</v>
      </c>
      <c r="I58" s="67" t="s">
        <v>182</v>
      </c>
    </row>
    <row r="59" spans="2:9" ht="15">
      <c r="C59" s="67" t="s">
        <v>183</v>
      </c>
      <c r="E59" s="67">
        <v>0</v>
      </c>
      <c r="F59" s="67">
        <v>1</v>
      </c>
      <c r="G59" s="67">
        <v>0</v>
      </c>
      <c r="I59" s="67" t="s">
        <v>183</v>
      </c>
    </row>
    <row r="60" spans="2:9" ht="15">
      <c r="C60" s="67" t="s">
        <v>184</v>
      </c>
      <c r="E60" s="67">
        <v>0</v>
      </c>
      <c r="F60" s="67">
        <v>0</v>
      </c>
      <c r="G60" s="67">
        <v>0</v>
      </c>
      <c r="I60" s="67" t="s">
        <v>184</v>
      </c>
    </row>
    <row r="61" spans="2:9" ht="15">
      <c r="C61" s="67" t="s">
        <v>185</v>
      </c>
      <c r="E61" s="67">
        <v>0</v>
      </c>
      <c r="F61" s="67">
        <v>3</v>
      </c>
      <c r="G61" s="67">
        <v>0</v>
      </c>
      <c r="I61" s="67" t="s">
        <v>185</v>
      </c>
    </row>
    <row r="62" spans="2:9" ht="15">
      <c r="C62" s="67" t="s">
        <v>237</v>
      </c>
      <c r="E62" s="67">
        <v>0</v>
      </c>
      <c r="F62" s="67">
        <v>5</v>
      </c>
      <c r="G62" s="67">
        <v>2</v>
      </c>
      <c r="I62" s="67" t="s">
        <v>237</v>
      </c>
    </row>
    <row r="63" spans="2:9" ht="15">
      <c r="C63" s="67" t="s">
        <v>238</v>
      </c>
      <c r="E63" s="67">
        <v>1</v>
      </c>
      <c r="F63" s="67">
        <v>0</v>
      </c>
      <c r="G63" s="67">
        <v>2</v>
      </c>
      <c r="I63" s="67" t="s">
        <v>238</v>
      </c>
    </row>
    <row r="64" spans="2:9" ht="15"/>
    <row r="65" spans="1:9" ht="15">
      <c r="A65" s="66">
        <v>29</v>
      </c>
      <c r="B65" s="67" t="s">
        <v>239</v>
      </c>
    </row>
    <row r="66" spans="1:9" ht="15">
      <c r="B66" s="66">
        <v>1</v>
      </c>
      <c r="C66" s="67" t="s">
        <v>35</v>
      </c>
    </row>
    <row r="67" spans="1:9" ht="15">
      <c r="C67" s="66">
        <v>1</v>
      </c>
      <c r="D67" s="67" t="s">
        <v>48</v>
      </c>
      <c r="E67" s="67">
        <v>0</v>
      </c>
      <c r="F67" s="67">
        <v>0</v>
      </c>
      <c r="G67" s="67">
        <v>0</v>
      </c>
      <c r="I67" s="67" t="s">
        <v>240</v>
      </c>
    </row>
    <row r="68" spans="1:9" ht="15">
      <c r="C68" s="66">
        <v>2</v>
      </c>
      <c r="D68" s="67" t="s">
        <v>49</v>
      </c>
      <c r="E68" s="67">
        <v>0</v>
      </c>
      <c r="F68" s="67">
        <v>0</v>
      </c>
      <c r="G68" s="67">
        <v>0</v>
      </c>
      <c r="I68" s="67" t="s">
        <v>241</v>
      </c>
    </row>
    <row r="69" spans="1:9" ht="15">
      <c r="C69" s="66">
        <v>3</v>
      </c>
      <c r="D69" s="67" t="s">
        <v>50</v>
      </c>
      <c r="E69" s="67">
        <v>0</v>
      </c>
      <c r="F69" s="67">
        <v>0</v>
      </c>
      <c r="G69" s="67">
        <v>0</v>
      </c>
      <c r="I69" s="67" t="s">
        <v>242</v>
      </c>
    </row>
    <row r="70" spans="1:9" ht="15">
      <c r="C70" s="66">
        <v>4</v>
      </c>
      <c r="D70" s="67" t="s">
        <v>51</v>
      </c>
      <c r="E70" s="67">
        <v>0</v>
      </c>
      <c r="F70" s="67">
        <v>1</v>
      </c>
      <c r="G70" s="67">
        <v>0</v>
      </c>
      <c r="I70" s="67" t="s">
        <v>243</v>
      </c>
    </row>
    <row r="71" spans="1:9" ht="15">
      <c r="C71" s="66">
        <v>5</v>
      </c>
      <c r="D71" s="67" t="s">
        <v>52</v>
      </c>
      <c r="E71" s="67">
        <v>0</v>
      </c>
      <c r="F71" s="67">
        <v>0</v>
      </c>
      <c r="G71" s="67">
        <v>0</v>
      </c>
      <c r="I71" s="67" t="s">
        <v>244</v>
      </c>
    </row>
    <row r="72" spans="1:9" ht="15">
      <c r="B72" s="66">
        <v>2</v>
      </c>
      <c r="C72" s="67" t="s">
        <v>79</v>
      </c>
    </row>
    <row r="73" spans="1:9" ht="15">
      <c r="C73" s="66">
        <v>1</v>
      </c>
      <c r="D73" s="67" t="s">
        <v>63</v>
      </c>
      <c r="E73" s="67">
        <v>1</v>
      </c>
      <c r="F73" s="67">
        <v>0</v>
      </c>
      <c r="G73" s="67">
        <v>0</v>
      </c>
      <c r="I73" s="67" t="s">
        <v>245</v>
      </c>
    </row>
    <row r="74" spans="1:9" ht="15">
      <c r="C74" s="66">
        <v>2</v>
      </c>
      <c r="D74" s="67" t="s">
        <v>64</v>
      </c>
      <c r="E74" s="67">
        <v>0</v>
      </c>
      <c r="F74" s="67">
        <v>0</v>
      </c>
      <c r="G74" s="67">
        <v>0</v>
      </c>
      <c r="I74" s="67" t="s">
        <v>246</v>
      </c>
    </row>
    <row r="75" spans="1:9" ht="15">
      <c r="C75" s="66">
        <v>3</v>
      </c>
      <c r="D75" s="67" t="s">
        <v>65</v>
      </c>
      <c r="E75" s="67">
        <v>0</v>
      </c>
      <c r="F75" s="67">
        <v>1</v>
      </c>
      <c r="G75" s="67">
        <v>2</v>
      </c>
      <c r="I75" s="67" t="s">
        <v>247</v>
      </c>
    </row>
    <row r="76" spans="1:9" ht="15">
      <c r="C76" s="66">
        <v>4</v>
      </c>
      <c r="D76" s="67" t="s">
        <v>66</v>
      </c>
      <c r="E76" s="67">
        <v>0</v>
      </c>
      <c r="F76" s="67">
        <v>0</v>
      </c>
      <c r="G76" s="67">
        <v>0</v>
      </c>
      <c r="I76" s="67" t="s">
        <v>248</v>
      </c>
    </row>
    <row r="77" spans="1:9" ht="15">
      <c r="C77" s="66">
        <v>5</v>
      </c>
      <c r="D77" s="67" t="s">
        <v>67</v>
      </c>
      <c r="E77" s="67">
        <v>0</v>
      </c>
      <c r="F77" s="67">
        <v>0</v>
      </c>
      <c r="G77" s="67">
        <v>0</v>
      </c>
      <c r="I77" s="67" t="s">
        <v>249</v>
      </c>
    </row>
    <row r="78" spans="1:9" ht="15">
      <c r="B78" s="66">
        <v>3</v>
      </c>
      <c r="C78" s="67" t="s">
        <v>80</v>
      </c>
    </row>
    <row r="79" spans="1:9" ht="15">
      <c r="C79" s="66">
        <v>1</v>
      </c>
      <c r="D79" s="67" t="s">
        <v>68</v>
      </c>
      <c r="E79" s="67">
        <v>1</v>
      </c>
      <c r="F79" s="67">
        <v>10</v>
      </c>
      <c r="G79" s="67">
        <v>0</v>
      </c>
      <c r="I79" s="67" t="s">
        <v>250</v>
      </c>
    </row>
    <row r="80" spans="1:9" ht="15">
      <c r="C80" s="66">
        <v>2</v>
      </c>
      <c r="D80" s="67" t="s">
        <v>69</v>
      </c>
      <c r="E80" s="67">
        <v>6</v>
      </c>
      <c r="F80" s="67">
        <v>7</v>
      </c>
      <c r="G80" s="67">
        <v>3</v>
      </c>
      <c r="I80" s="67" t="s">
        <v>251</v>
      </c>
    </row>
    <row r="81" spans="2:9" ht="15">
      <c r="C81" s="66">
        <v>3</v>
      </c>
      <c r="D81" s="67" t="s">
        <v>70</v>
      </c>
      <c r="E81" s="67">
        <v>0</v>
      </c>
      <c r="F81" s="67">
        <v>0</v>
      </c>
      <c r="G81" s="67">
        <v>0</v>
      </c>
      <c r="I81" s="67" t="s">
        <v>252</v>
      </c>
    </row>
    <row r="82" spans="2:9" ht="15">
      <c r="C82" s="66">
        <v>4</v>
      </c>
      <c r="D82" s="67" t="s">
        <v>71</v>
      </c>
      <c r="E82" s="67">
        <v>5</v>
      </c>
      <c r="F82" s="67">
        <v>3</v>
      </c>
      <c r="G82" s="67">
        <v>6</v>
      </c>
      <c r="I82" s="67" t="s">
        <v>253</v>
      </c>
    </row>
    <row r="83" spans="2:9" ht="15">
      <c r="C83" s="66">
        <v>5</v>
      </c>
      <c r="D83" s="67" t="s">
        <v>72</v>
      </c>
      <c r="E83" s="67">
        <v>0</v>
      </c>
      <c r="F83" s="67">
        <v>0</v>
      </c>
      <c r="G83" s="67">
        <v>0</v>
      </c>
      <c r="I83" s="67" t="s">
        <v>254</v>
      </c>
    </row>
    <row r="84" spans="2:9" ht="15">
      <c r="B84" s="66">
        <v>4</v>
      </c>
      <c r="C84" s="67" t="s">
        <v>255</v>
      </c>
    </row>
    <row r="85" spans="2:9" ht="15">
      <c r="C85" s="66">
        <v>1</v>
      </c>
      <c r="D85" s="67" t="s">
        <v>58</v>
      </c>
      <c r="E85" s="67">
        <v>0</v>
      </c>
      <c r="F85" s="67">
        <v>0</v>
      </c>
      <c r="G85" s="67">
        <v>0</v>
      </c>
      <c r="I85" s="67" t="s">
        <v>256</v>
      </c>
    </row>
    <row r="86" spans="2:9" ht="15">
      <c r="C86" s="66">
        <v>2</v>
      </c>
      <c r="D86" s="67" t="s">
        <v>59</v>
      </c>
      <c r="E86" s="67">
        <v>0</v>
      </c>
      <c r="F86" s="67">
        <v>0</v>
      </c>
      <c r="G86" s="67">
        <v>0</v>
      </c>
      <c r="I86" s="67" t="s">
        <v>257</v>
      </c>
    </row>
    <row r="87" spans="2:9" ht="15">
      <c r="C87" s="66">
        <v>3</v>
      </c>
      <c r="D87" s="67" t="s">
        <v>60</v>
      </c>
      <c r="E87" s="67">
        <v>0</v>
      </c>
      <c r="F87" s="67">
        <v>0</v>
      </c>
      <c r="G87" s="67">
        <v>0</v>
      </c>
      <c r="I87" s="67" t="s">
        <v>258</v>
      </c>
    </row>
    <row r="88" spans="2:9" ht="15">
      <c r="C88" s="66">
        <v>4</v>
      </c>
      <c r="D88" s="67" t="s">
        <v>61</v>
      </c>
      <c r="E88" s="67">
        <v>0</v>
      </c>
      <c r="F88" s="67">
        <v>0</v>
      </c>
      <c r="G88" s="67">
        <v>0</v>
      </c>
      <c r="I88" s="67" t="s">
        <v>259</v>
      </c>
    </row>
    <row r="89" spans="2:9" ht="15">
      <c r="C89" s="66">
        <v>5</v>
      </c>
      <c r="D89" s="67" t="s">
        <v>62</v>
      </c>
      <c r="E89" s="67">
        <v>0</v>
      </c>
      <c r="F89" s="67">
        <v>0</v>
      </c>
      <c r="G89" s="67">
        <v>0</v>
      </c>
      <c r="I89" s="67" t="s">
        <v>260</v>
      </c>
    </row>
    <row r="90" spans="2:9" ht="15">
      <c r="B90" s="66">
        <v>5</v>
      </c>
      <c r="C90" s="67" t="s">
        <v>76</v>
      </c>
    </row>
    <row r="91" spans="2:9" ht="15">
      <c r="C91" s="66">
        <v>1</v>
      </c>
      <c r="D91" s="67" t="s">
        <v>261</v>
      </c>
      <c r="E91" s="67">
        <v>0</v>
      </c>
      <c r="F91" s="67">
        <v>0</v>
      </c>
      <c r="G91" s="67">
        <v>0</v>
      </c>
      <c r="I91" s="67" t="s">
        <v>262</v>
      </c>
    </row>
    <row r="92" spans="2:9" ht="15">
      <c r="C92" s="66">
        <v>2</v>
      </c>
      <c r="D92" s="67" t="s">
        <v>54</v>
      </c>
      <c r="E92" s="67">
        <v>0</v>
      </c>
      <c r="F92" s="67">
        <v>0</v>
      </c>
      <c r="G92" s="67">
        <v>0</v>
      </c>
      <c r="I92" s="67" t="s">
        <v>263</v>
      </c>
    </row>
    <row r="93" spans="2:9" ht="15">
      <c r="C93" s="66">
        <v>3</v>
      </c>
      <c r="D93" s="67" t="s">
        <v>264</v>
      </c>
      <c r="E93" s="67">
        <v>1</v>
      </c>
      <c r="F93" s="67">
        <v>0</v>
      </c>
      <c r="G93" s="67">
        <v>1</v>
      </c>
      <c r="I93" s="67" t="s">
        <v>265</v>
      </c>
    </row>
    <row r="94" spans="2:9" ht="15">
      <c r="C94" s="66">
        <v>4</v>
      </c>
      <c r="D94" s="67" t="s">
        <v>266</v>
      </c>
      <c r="E94" s="67">
        <v>0</v>
      </c>
      <c r="F94" s="67">
        <v>0</v>
      </c>
      <c r="G94" s="67">
        <v>1</v>
      </c>
      <c r="I94" s="67" t="s">
        <v>267</v>
      </c>
    </row>
    <row r="95" spans="2:9" ht="15">
      <c r="C95" s="66">
        <v>5</v>
      </c>
      <c r="D95" s="67" t="s">
        <v>268</v>
      </c>
      <c r="E95" s="67">
        <v>0</v>
      </c>
      <c r="F95" s="67">
        <v>0</v>
      </c>
      <c r="G95" s="67">
        <v>0</v>
      </c>
      <c r="I95" s="67" t="s">
        <v>269</v>
      </c>
    </row>
    <row r="96" spans="2:9" ht="15">
      <c r="C96" s="66">
        <v>6</v>
      </c>
      <c r="D96" s="67" t="s">
        <v>270</v>
      </c>
      <c r="E96" s="67">
        <v>0</v>
      </c>
      <c r="F96" s="67">
        <v>0</v>
      </c>
      <c r="G96" s="67">
        <v>0</v>
      </c>
      <c r="I96" s="67" t="s">
        <v>271</v>
      </c>
    </row>
    <row r="97" spans="1:21" ht="15">
      <c r="C97" s="66">
        <v>7</v>
      </c>
      <c r="D97" s="67" t="s">
        <v>272</v>
      </c>
      <c r="E97" s="67">
        <v>0</v>
      </c>
      <c r="F97" s="67">
        <v>0</v>
      </c>
      <c r="G97" s="67">
        <v>0</v>
      </c>
      <c r="I97" s="67" t="s">
        <v>273</v>
      </c>
    </row>
    <row r="98" spans="1:21" ht="15">
      <c r="C98" s="66">
        <v>8</v>
      </c>
      <c r="D98" s="67" t="s">
        <v>274</v>
      </c>
      <c r="E98" s="67">
        <v>0</v>
      </c>
      <c r="F98" s="67">
        <v>0</v>
      </c>
      <c r="G98" s="67">
        <v>0</v>
      </c>
      <c r="I98" s="67" t="s">
        <v>275</v>
      </c>
    </row>
    <row r="99" spans="1:21" ht="15">
      <c r="C99" s="66">
        <v>9</v>
      </c>
      <c r="D99" s="67" t="s">
        <v>276</v>
      </c>
      <c r="E99" s="67">
        <v>0</v>
      </c>
      <c r="F99" s="67">
        <v>0</v>
      </c>
      <c r="G99" s="67">
        <v>0</v>
      </c>
      <c r="I99" s="67" t="s">
        <v>277</v>
      </c>
    </row>
    <row r="100" spans="1:21" ht="15">
      <c r="C100" s="66">
        <v>10</v>
      </c>
      <c r="D100" s="67" t="s">
        <v>278</v>
      </c>
      <c r="E100" s="67">
        <v>0</v>
      </c>
      <c r="F100" s="67">
        <v>0</v>
      </c>
      <c r="G100" s="67">
        <v>0</v>
      </c>
      <c r="I100" s="67" t="s">
        <v>279</v>
      </c>
    </row>
    <row r="101" spans="1:21" ht="15">
      <c r="C101" s="66">
        <v>11</v>
      </c>
      <c r="D101" s="67" t="s">
        <v>280</v>
      </c>
      <c r="E101" s="67">
        <v>0</v>
      </c>
      <c r="F101" s="67">
        <v>0</v>
      </c>
      <c r="G101" s="67">
        <v>0</v>
      </c>
      <c r="I101" s="67" t="s">
        <v>281</v>
      </c>
    </row>
    <row r="102" spans="1:21" ht="15"/>
    <row r="103" spans="1:21" ht="15">
      <c r="A103" s="66">
        <v>30</v>
      </c>
      <c r="B103" s="67" t="s">
        <v>282</v>
      </c>
      <c r="E103" s="67">
        <v>1</v>
      </c>
      <c r="F103" s="67">
        <v>2</v>
      </c>
      <c r="G103" s="67">
        <v>3</v>
      </c>
      <c r="H103" s="67">
        <v>4</v>
      </c>
      <c r="I103" s="67">
        <v>5</v>
      </c>
      <c r="K103" s="67">
        <v>1</v>
      </c>
      <c r="L103" s="67">
        <v>2</v>
      </c>
      <c r="M103" s="67">
        <v>3</v>
      </c>
      <c r="N103" s="67">
        <v>4</v>
      </c>
      <c r="O103" s="67">
        <v>5</v>
      </c>
      <c r="Q103" s="67">
        <v>1</v>
      </c>
      <c r="R103" s="67">
        <v>2</v>
      </c>
      <c r="S103" s="67">
        <v>3</v>
      </c>
      <c r="T103" s="67">
        <v>4</v>
      </c>
      <c r="U103" s="67">
        <v>5</v>
      </c>
    </row>
    <row r="104" spans="1:21" ht="15">
      <c r="B104" s="66">
        <v>1</v>
      </c>
      <c r="C104" s="67" t="s">
        <v>156</v>
      </c>
      <c r="E104" s="67">
        <v>0</v>
      </c>
      <c r="F104" s="67">
        <v>0</v>
      </c>
      <c r="G104" s="67">
        <v>0</v>
      </c>
      <c r="H104" s="67">
        <v>0</v>
      </c>
      <c r="I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Q104" s="67">
        <v>0</v>
      </c>
      <c r="R104" s="67">
        <v>0</v>
      </c>
      <c r="S104" s="67">
        <v>0</v>
      </c>
      <c r="T104" s="67">
        <v>0</v>
      </c>
      <c r="U104" s="67">
        <v>0</v>
      </c>
    </row>
    <row r="105" spans="1:21" ht="15">
      <c r="B105" s="66">
        <v>2</v>
      </c>
      <c r="C105" s="67" t="s">
        <v>157</v>
      </c>
      <c r="E105" s="67">
        <v>0</v>
      </c>
      <c r="F105" s="67">
        <v>0</v>
      </c>
      <c r="G105" s="67">
        <v>0</v>
      </c>
      <c r="H105" s="67">
        <v>0</v>
      </c>
      <c r="I105" s="67">
        <v>0</v>
      </c>
      <c r="K105" s="67">
        <v>0</v>
      </c>
      <c r="L105" s="67">
        <v>0</v>
      </c>
      <c r="M105" s="67">
        <v>0</v>
      </c>
      <c r="N105" s="67">
        <v>0</v>
      </c>
      <c r="O105" s="67">
        <v>0</v>
      </c>
      <c r="Q105" s="67">
        <v>0</v>
      </c>
      <c r="R105" s="67">
        <v>0</v>
      </c>
      <c r="S105" s="67">
        <v>0</v>
      </c>
      <c r="T105" s="67">
        <v>0</v>
      </c>
      <c r="U105" s="67">
        <v>0</v>
      </c>
    </row>
    <row r="106" spans="1:21" ht="15">
      <c r="B106" s="66">
        <v>3</v>
      </c>
      <c r="C106" s="67" t="s">
        <v>158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</row>
    <row r="107" spans="1:21" ht="15">
      <c r="B107" s="66">
        <v>4</v>
      </c>
      <c r="C107" s="67" t="s">
        <v>159</v>
      </c>
      <c r="E107" s="67">
        <v>0</v>
      </c>
      <c r="F107" s="67">
        <v>0</v>
      </c>
      <c r="G107" s="67">
        <v>0</v>
      </c>
      <c r="H107" s="67">
        <v>0</v>
      </c>
      <c r="I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Q107" s="67">
        <v>0</v>
      </c>
      <c r="R107" s="67">
        <v>0</v>
      </c>
      <c r="S107" s="67">
        <v>0</v>
      </c>
      <c r="T107" s="67">
        <v>0</v>
      </c>
      <c r="U107" s="67">
        <v>0</v>
      </c>
    </row>
    <row r="108" spans="1:21" ht="15">
      <c r="B108" s="66">
        <v>5</v>
      </c>
      <c r="C108" s="67" t="s">
        <v>160</v>
      </c>
      <c r="E108" s="67">
        <v>0</v>
      </c>
      <c r="F108" s="67">
        <v>0</v>
      </c>
      <c r="G108" s="67">
        <v>0</v>
      </c>
      <c r="H108" s="67">
        <v>0</v>
      </c>
      <c r="I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Q108" s="67">
        <v>0</v>
      </c>
      <c r="R108" s="67">
        <v>0</v>
      </c>
      <c r="S108" s="67">
        <v>0</v>
      </c>
      <c r="T108" s="67">
        <v>0</v>
      </c>
      <c r="U108" s="67">
        <v>0</v>
      </c>
    </row>
    <row r="109" spans="1:21" ht="15">
      <c r="B109" s="66">
        <v>6</v>
      </c>
      <c r="C109" s="67" t="s">
        <v>161</v>
      </c>
      <c r="E109" s="67">
        <v>0</v>
      </c>
      <c r="F109" s="67">
        <v>0</v>
      </c>
      <c r="G109" s="67">
        <v>0</v>
      </c>
      <c r="H109" s="67">
        <v>0</v>
      </c>
      <c r="I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</row>
    <row r="110" spans="1:21" ht="15">
      <c r="B110" s="66">
        <v>7</v>
      </c>
      <c r="C110" s="67" t="s">
        <v>162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K110" s="67">
        <v>0</v>
      </c>
      <c r="L110" s="67">
        <v>0</v>
      </c>
      <c r="M110" s="67">
        <v>1</v>
      </c>
      <c r="N110" s="67">
        <v>0</v>
      </c>
      <c r="O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</row>
    <row r="111" spans="1:21" ht="15">
      <c r="B111" s="66">
        <v>8</v>
      </c>
      <c r="C111" s="67" t="s">
        <v>163</v>
      </c>
      <c r="E111" s="67">
        <v>0</v>
      </c>
      <c r="F111" s="67">
        <v>0</v>
      </c>
      <c r="G111" s="67">
        <v>0</v>
      </c>
      <c r="H111" s="67">
        <v>0</v>
      </c>
      <c r="I111" s="67">
        <v>0</v>
      </c>
      <c r="K111" s="67">
        <v>0</v>
      </c>
      <c r="L111" s="67">
        <v>0</v>
      </c>
      <c r="M111" s="67">
        <v>2</v>
      </c>
      <c r="N111" s="67">
        <v>0</v>
      </c>
      <c r="O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0</v>
      </c>
    </row>
    <row r="112" spans="1:21" ht="15">
      <c r="B112" s="66">
        <v>9</v>
      </c>
      <c r="C112" s="67" t="s">
        <v>164</v>
      </c>
      <c r="E112" s="67">
        <v>0</v>
      </c>
      <c r="F112" s="67">
        <v>0</v>
      </c>
      <c r="G112" s="67">
        <v>0</v>
      </c>
      <c r="H112" s="67">
        <v>0</v>
      </c>
      <c r="I112" s="67">
        <v>0</v>
      </c>
      <c r="K112" s="67">
        <v>0</v>
      </c>
      <c r="L112" s="67">
        <v>0</v>
      </c>
      <c r="M112" s="67">
        <v>0</v>
      </c>
      <c r="N112" s="67">
        <v>0</v>
      </c>
      <c r="O112" s="67">
        <v>0</v>
      </c>
      <c r="Q112" s="67">
        <v>0</v>
      </c>
      <c r="R112" s="67">
        <v>0</v>
      </c>
      <c r="S112" s="67">
        <v>0</v>
      </c>
      <c r="T112" s="67">
        <v>0</v>
      </c>
      <c r="U112" s="67">
        <v>0</v>
      </c>
    </row>
    <row r="113" spans="2:21" ht="15">
      <c r="B113" s="66">
        <v>10</v>
      </c>
      <c r="C113" s="67" t="s">
        <v>165</v>
      </c>
      <c r="E113" s="67">
        <v>0</v>
      </c>
      <c r="F113" s="67">
        <v>0</v>
      </c>
      <c r="G113" s="67">
        <v>0</v>
      </c>
      <c r="H113" s="67">
        <v>0</v>
      </c>
      <c r="I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Q113" s="67">
        <v>0</v>
      </c>
      <c r="R113" s="67">
        <v>0</v>
      </c>
      <c r="S113" s="67">
        <v>0</v>
      </c>
      <c r="T113" s="67">
        <v>0</v>
      </c>
      <c r="U113" s="67">
        <v>0</v>
      </c>
    </row>
    <row r="114" spans="2:21" ht="15">
      <c r="B114" s="66">
        <v>11</v>
      </c>
      <c r="C114" s="67" t="s">
        <v>166</v>
      </c>
      <c r="E114" s="67">
        <v>0</v>
      </c>
      <c r="F114" s="67">
        <v>0</v>
      </c>
      <c r="G114" s="67">
        <v>0</v>
      </c>
      <c r="H114" s="67">
        <v>0</v>
      </c>
      <c r="I114" s="67">
        <v>0</v>
      </c>
      <c r="K114" s="67">
        <v>0</v>
      </c>
      <c r="L114" s="67">
        <v>0</v>
      </c>
      <c r="M114" s="67">
        <v>0</v>
      </c>
      <c r="N114" s="67">
        <v>0</v>
      </c>
      <c r="O114" s="67">
        <v>0</v>
      </c>
      <c r="Q114" s="67">
        <v>0</v>
      </c>
      <c r="R114" s="67">
        <v>0</v>
      </c>
      <c r="S114" s="67">
        <v>0</v>
      </c>
      <c r="T114" s="67">
        <v>0</v>
      </c>
      <c r="U114" s="67">
        <v>0</v>
      </c>
    </row>
    <row r="115" spans="2:21" ht="15">
      <c r="B115" s="66">
        <v>12</v>
      </c>
      <c r="C115" s="67" t="s">
        <v>167</v>
      </c>
      <c r="E115" s="67">
        <v>0</v>
      </c>
      <c r="F115" s="67">
        <v>0</v>
      </c>
      <c r="G115" s="67">
        <v>0</v>
      </c>
      <c r="H115" s="67">
        <v>0</v>
      </c>
      <c r="I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</row>
    <row r="116" spans="2:21" ht="15">
      <c r="B116" s="66">
        <v>13</v>
      </c>
      <c r="C116" s="67" t="s">
        <v>168</v>
      </c>
      <c r="E116" s="67">
        <v>0</v>
      </c>
      <c r="F116" s="67">
        <v>0</v>
      </c>
      <c r="G116" s="67">
        <v>0</v>
      </c>
      <c r="H116" s="67">
        <v>0</v>
      </c>
      <c r="I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Q116" s="67">
        <v>0</v>
      </c>
      <c r="R116" s="67">
        <v>0</v>
      </c>
      <c r="S116" s="67">
        <v>1</v>
      </c>
      <c r="T116" s="67">
        <v>0</v>
      </c>
      <c r="U116" s="67">
        <v>0</v>
      </c>
    </row>
    <row r="117" spans="2:21" ht="15">
      <c r="B117" s="66">
        <v>14</v>
      </c>
      <c r="C117" s="67" t="s">
        <v>169</v>
      </c>
      <c r="E117" s="67">
        <v>0</v>
      </c>
      <c r="F117" s="67">
        <v>0</v>
      </c>
      <c r="G117" s="67">
        <v>0</v>
      </c>
      <c r="H117" s="67">
        <v>0</v>
      </c>
      <c r="I117" s="67">
        <v>0</v>
      </c>
      <c r="K117" s="67">
        <v>0</v>
      </c>
      <c r="L117" s="67">
        <v>0</v>
      </c>
      <c r="M117" s="67">
        <v>0</v>
      </c>
      <c r="N117" s="67">
        <v>0</v>
      </c>
      <c r="O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</row>
    <row r="118" spans="2:21" ht="15">
      <c r="B118" s="66">
        <v>15</v>
      </c>
      <c r="C118" s="67" t="s">
        <v>170</v>
      </c>
      <c r="E118" s="67">
        <v>0</v>
      </c>
      <c r="F118" s="67">
        <v>0</v>
      </c>
      <c r="G118" s="67">
        <v>0</v>
      </c>
      <c r="H118" s="67">
        <v>0</v>
      </c>
      <c r="I118" s="67">
        <v>0</v>
      </c>
      <c r="K118" s="67">
        <v>0</v>
      </c>
      <c r="L118" s="67">
        <v>0</v>
      </c>
      <c r="M118" s="67">
        <v>0</v>
      </c>
      <c r="N118" s="67">
        <v>0</v>
      </c>
      <c r="O118" s="67">
        <v>0</v>
      </c>
      <c r="Q118" s="67">
        <v>0</v>
      </c>
      <c r="R118" s="67">
        <v>0</v>
      </c>
      <c r="S118" s="67">
        <v>0</v>
      </c>
      <c r="T118" s="67">
        <v>0</v>
      </c>
      <c r="U118" s="67">
        <v>0</v>
      </c>
    </row>
    <row r="119" spans="2:21" ht="15">
      <c r="B119" s="66">
        <v>16</v>
      </c>
      <c r="C119" s="67" t="s">
        <v>171</v>
      </c>
      <c r="E119" s="67">
        <v>0</v>
      </c>
      <c r="F119" s="67">
        <v>0</v>
      </c>
      <c r="G119" s="67">
        <v>0</v>
      </c>
      <c r="H119" s="67">
        <v>0</v>
      </c>
      <c r="I119" s="67">
        <v>0</v>
      </c>
      <c r="K119" s="67">
        <v>0</v>
      </c>
      <c r="L119" s="67">
        <v>0</v>
      </c>
      <c r="M119" s="67">
        <v>0</v>
      </c>
      <c r="N119" s="67">
        <v>0</v>
      </c>
      <c r="O119" s="67">
        <v>0</v>
      </c>
      <c r="Q119" s="67">
        <v>0</v>
      </c>
      <c r="R119" s="67">
        <v>0</v>
      </c>
      <c r="S119" s="67">
        <v>0</v>
      </c>
      <c r="T119" s="67">
        <v>0</v>
      </c>
      <c r="U119" s="67">
        <v>0</v>
      </c>
    </row>
    <row r="120" spans="2:21" ht="15">
      <c r="B120" s="66">
        <v>17</v>
      </c>
      <c r="C120" s="67" t="s">
        <v>172</v>
      </c>
      <c r="E120" s="67">
        <v>0</v>
      </c>
      <c r="F120" s="67">
        <v>0</v>
      </c>
      <c r="G120" s="67">
        <v>0</v>
      </c>
      <c r="H120" s="67">
        <v>0</v>
      </c>
      <c r="I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</row>
    <row r="121" spans="2:21" ht="15">
      <c r="B121" s="66">
        <v>18</v>
      </c>
      <c r="C121" s="67" t="s">
        <v>173</v>
      </c>
      <c r="E121" s="67">
        <v>0</v>
      </c>
      <c r="F121" s="67">
        <v>0</v>
      </c>
      <c r="G121" s="67">
        <v>0</v>
      </c>
      <c r="H121" s="67">
        <v>0</v>
      </c>
      <c r="I121" s="67">
        <v>0</v>
      </c>
      <c r="K121" s="67">
        <v>0</v>
      </c>
      <c r="L121" s="67">
        <v>0</v>
      </c>
      <c r="M121" s="67">
        <v>0</v>
      </c>
      <c r="N121" s="67">
        <v>0</v>
      </c>
      <c r="O121" s="67">
        <v>0</v>
      </c>
      <c r="Q121" s="67">
        <v>0</v>
      </c>
      <c r="R121" s="67">
        <v>0</v>
      </c>
      <c r="S121" s="67">
        <v>0</v>
      </c>
      <c r="T121" s="67">
        <v>0</v>
      </c>
      <c r="U121" s="67">
        <v>0</v>
      </c>
    </row>
    <row r="122" spans="2:21" ht="15">
      <c r="B122" s="66">
        <v>19</v>
      </c>
      <c r="C122" s="67" t="s">
        <v>174</v>
      </c>
      <c r="E122" s="67">
        <v>0</v>
      </c>
      <c r="F122" s="67">
        <v>0</v>
      </c>
      <c r="G122" s="67">
        <v>0</v>
      </c>
      <c r="H122" s="67">
        <v>0</v>
      </c>
      <c r="I122" s="67">
        <v>0</v>
      </c>
      <c r="K122" s="67">
        <v>0</v>
      </c>
      <c r="L122" s="67">
        <v>0</v>
      </c>
      <c r="M122" s="67">
        <v>0</v>
      </c>
      <c r="N122" s="67">
        <v>0</v>
      </c>
      <c r="O122" s="67">
        <v>0</v>
      </c>
      <c r="Q122" s="67">
        <v>0</v>
      </c>
      <c r="R122" s="67">
        <v>0</v>
      </c>
      <c r="S122" s="67">
        <v>0</v>
      </c>
      <c r="T122" s="67">
        <v>0</v>
      </c>
      <c r="U122" s="67">
        <v>0</v>
      </c>
    </row>
    <row r="123" spans="2:21" ht="15">
      <c r="B123" s="66">
        <v>20</v>
      </c>
      <c r="C123" s="67" t="s">
        <v>175</v>
      </c>
      <c r="E123" s="67">
        <v>0</v>
      </c>
      <c r="F123" s="67">
        <v>0</v>
      </c>
      <c r="G123" s="67">
        <v>0</v>
      </c>
      <c r="H123" s="67">
        <v>0</v>
      </c>
      <c r="I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Q123" s="67">
        <v>0</v>
      </c>
      <c r="R123" s="67">
        <v>0</v>
      </c>
      <c r="S123" s="67">
        <v>0</v>
      </c>
      <c r="T123" s="67">
        <v>0</v>
      </c>
      <c r="U123" s="67">
        <v>0</v>
      </c>
    </row>
    <row r="124" spans="2:21" ht="15">
      <c r="B124" s="66">
        <v>21</v>
      </c>
      <c r="C124" s="67" t="s">
        <v>176</v>
      </c>
      <c r="E124" s="67">
        <v>0</v>
      </c>
      <c r="F124" s="67">
        <v>0</v>
      </c>
      <c r="G124" s="67">
        <v>0</v>
      </c>
      <c r="H124" s="67">
        <v>0</v>
      </c>
      <c r="I124" s="67">
        <v>0</v>
      </c>
      <c r="K124" s="67">
        <v>0</v>
      </c>
      <c r="L124" s="67">
        <v>0</v>
      </c>
      <c r="M124" s="67">
        <v>1</v>
      </c>
      <c r="N124" s="67">
        <v>0</v>
      </c>
      <c r="O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</row>
    <row r="125" spans="2:21" ht="15">
      <c r="B125" s="66">
        <v>22</v>
      </c>
      <c r="C125" s="67" t="s">
        <v>177</v>
      </c>
      <c r="E125" s="67">
        <v>0</v>
      </c>
      <c r="F125" s="67">
        <v>0</v>
      </c>
      <c r="G125" s="67">
        <v>0</v>
      </c>
      <c r="H125" s="67">
        <v>0</v>
      </c>
      <c r="I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Q125" s="67">
        <v>0</v>
      </c>
      <c r="R125" s="67">
        <v>0</v>
      </c>
      <c r="S125" s="67">
        <v>0</v>
      </c>
      <c r="T125" s="67">
        <v>0</v>
      </c>
      <c r="U125" s="67">
        <v>0</v>
      </c>
    </row>
    <row r="126" spans="2:21" ht="15">
      <c r="B126" s="66">
        <v>23</v>
      </c>
      <c r="C126" s="67" t="s">
        <v>178</v>
      </c>
      <c r="E126" s="67">
        <v>0</v>
      </c>
      <c r="F126" s="67">
        <v>0</v>
      </c>
      <c r="G126" s="67">
        <v>0</v>
      </c>
      <c r="H126" s="67">
        <v>0</v>
      </c>
      <c r="I126" s="67">
        <v>0</v>
      </c>
      <c r="K126" s="67">
        <v>0</v>
      </c>
      <c r="L126" s="67">
        <v>0</v>
      </c>
      <c r="M126" s="67">
        <v>0</v>
      </c>
      <c r="N126" s="67">
        <v>0</v>
      </c>
      <c r="O126" s="67">
        <v>0</v>
      </c>
      <c r="Q126" s="67">
        <v>0</v>
      </c>
      <c r="R126" s="67">
        <v>0</v>
      </c>
      <c r="S126" s="67">
        <v>2</v>
      </c>
      <c r="T126" s="67">
        <v>0</v>
      </c>
      <c r="U126" s="67">
        <v>0</v>
      </c>
    </row>
    <row r="127" spans="2:21" ht="15">
      <c r="B127" s="66">
        <v>24</v>
      </c>
      <c r="C127" s="67" t="s">
        <v>179</v>
      </c>
      <c r="E127" s="67">
        <v>0</v>
      </c>
      <c r="F127" s="67">
        <v>0</v>
      </c>
      <c r="G127" s="67">
        <v>0</v>
      </c>
      <c r="H127" s="67">
        <v>0</v>
      </c>
      <c r="I127" s="67">
        <v>0</v>
      </c>
      <c r="K127" s="67">
        <v>0</v>
      </c>
      <c r="L127" s="67">
        <v>0</v>
      </c>
      <c r="M127" s="67">
        <v>0</v>
      </c>
      <c r="N127" s="67">
        <v>0</v>
      </c>
      <c r="O127" s="67">
        <v>0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</row>
    <row r="128" spans="2:21" ht="15">
      <c r="C128" s="67" t="s">
        <v>180</v>
      </c>
      <c r="E128" s="67">
        <v>0</v>
      </c>
      <c r="F128" s="67">
        <v>0</v>
      </c>
      <c r="G128" s="67">
        <v>11</v>
      </c>
      <c r="H128" s="67">
        <v>0</v>
      </c>
      <c r="I128" s="67">
        <v>0</v>
      </c>
      <c r="K128" s="67">
        <v>1</v>
      </c>
      <c r="L128" s="67">
        <v>0</v>
      </c>
      <c r="M128" s="67">
        <v>6</v>
      </c>
      <c r="N128" s="67">
        <v>0</v>
      </c>
      <c r="O128" s="67">
        <v>0</v>
      </c>
      <c r="Q128" s="67">
        <v>0</v>
      </c>
      <c r="R128" s="67">
        <v>2</v>
      </c>
      <c r="S128" s="67">
        <v>2</v>
      </c>
      <c r="T128" s="67">
        <v>0</v>
      </c>
      <c r="U128" s="67">
        <v>2</v>
      </c>
    </row>
    <row r="129" spans="1:21" ht="15">
      <c r="C129" s="67" t="s">
        <v>181</v>
      </c>
      <c r="E129" s="67">
        <v>0</v>
      </c>
      <c r="F129" s="67">
        <v>0</v>
      </c>
      <c r="G129" s="67">
        <v>1</v>
      </c>
      <c r="H129" s="67">
        <v>0</v>
      </c>
      <c r="I129" s="67">
        <v>0</v>
      </c>
      <c r="K129" s="67">
        <v>0</v>
      </c>
      <c r="L129" s="67">
        <v>0</v>
      </c>
      <c r="M129" s="67">
        <v>0</v>
      </c>
      <c r="N129" s="67">
        <v>0</v>
      </c>
      <c r="O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</row>
    <row r="130" spans="1:21" ht="15">
      <c r="C130" s="67" t="s">
        <v>182</v>
      </c>
      <c r="E130" s="67">
        <v>0</v>
      </c>
      <c r="F130" s="67">
        <v>0</v>
      </c>
      <c r="G130" s="67">
        <v>0</v>
      </c>
      <c r="H130" s="67">
        <v>0</v>
      </c>
      <c r="I130" s="67">
        <v>0</v>
      </c>
      <c r="K130" s="67">
        <v>0</v>
      </c>
      <c r="L130" s="67">
        <v>0</v>
      </c>
      <c r="M130" s="67">
        <v>1</v>
      </c>
      <c r="N130" s="67">
        <v>0</v>
      </c>
      <c r="O130" s="67">
        <v>0</v>
      </c>
      <c r="Q130" s="67">
        <v>0</v>
      </c>
      <c r="R130" s="67">
        <v>0</v>
      </c>
      <c r="S130" s="67">
        <v>0</v>
      </c>
      <c r="T130" s="67">
        <v>0</v>
      </c>
      <c r="U130" s="67">
        <v>0</v>
      </c>
    </row>
    <row r="131" spans="1:21" ht="15">
      <c r="C131" s="67" t="s">
        <v>183</v>
      </c>
      <c r="E131" s="67">
        <v>0</v>
      </c>
      <c r="F131" s="67">
        <v>0</v>
      </c>
      <c r="G131" s="67">
        <v>0</v>
      </c>
      <c r="H131" s="67">
        <v>0</v>
      </c>
      <c r="I131" s="67">
        <v>0</v>
      </c>
      <c r="K131" s="67">
        <v>0</v>
      </c>
      <c r="L131" s="67">
        <v>0</v>
      </c>
      <c r="M131" s="67">
        <v>1</v>
      </c>
      <c r="N131" s="67">
        <v>0</v>
      </c>
      <c r="O131" s="67">
        <v>0</v>
      </c>
      <c r="Q131" s="67">
        <v>0</v>
      </c>
      <c r="R131" s="67">
        <v>0</v>
      </c>
      <c r="S131" s="67">
        <v>0</v>
      </c>
      <c r="T131" s="67">
        <v>0</v>
      </c>
      <c r="U131" s="67">
        <v>0</v>
      </c>
    </row>
    <row r="132" spans="1:21" ht="15">
      <c r="C132" s="67" t="s">
        <v>184</v>
      </c>
      <c r="E132" s="67">
        <v>0</v>
      </c>
      <c r="F132" s="67">
        <v>0</v>
      </c>
      <c r="G132" s="67">
        <v>0</v>
      </c>
      <c r="H132" s="67">
        <v>0</v>
      </c>
      <c r="I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Q132" s="67">
        <v>0</v>
      </c>
      <c r="R132" s="67">
        <v>0</v>
      </c>
      <c r="S132" s="67">
        <v>0</v>
      </c>
      <c r="T132" s="67">
        <v>0</v>
      </c>
      <c r="U132" s="67">
        <v>0</v>
      </c>
    </row>
    <row r="133" spans="1:21" ht="15">
      <c r="C133" s="67" t="s">
        <v>185</v>
      </c>
      <c r="E133" s="67">
        <v>0</v>
      </c>
      <c r="F133" s="67">
        <v>0</v>
      </c>
      <c r="G133" s="67">
        <v>0</v>
      </c>
      <c r="H133" s="67">
        <v>0</v>
      </c>
      <c r="I133" s="67">
        <v>0</v>
      </c>
      <c r="K133" s="67">
        <v>0</v>
      </c>
      <c r="L133" s="67">
        <v>0</v>
      </c>
      <c r="M133" s="67">
        <v>3</v>
      </c>
      <c r="N133" s="67">
        <v>0</v>
      </c>
      <c r="O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</row>
    <row r="134" spans="1:21" ht="15"/>
    <row r="135" spans="1:21" ht="15">
      <c r="A135" s="66">
        <v>31</v>
      </c>
      <c r="B135" s="67" t="s">
        <v>95</v>
      </c>
    </row>
    <row r="136" spans="1:21" ht="15">
      <c r="B136" s="66">
        <v>1</v>
      </c>
      <c r="C136" s="71" t="s">
        <v>283</v>
      </c>
      <c r="E136" s="67">
        <v>12</v>
      </c>
      <c r="F136" s="67">
        <v>22</v>
      </c>
      <c r="G136" s="67">
        <v>12</v>
      </c>
    </row>
    <row r="137" spans="1:21" ht="15">
      <c r="B137" s="66">
        <v>2</v>
      </c>
      <c r="C137" s="71" t="s">
        <v>284</v>
      </c>
      <c r="E137" s="67">
        <v>3</v>
      </c>
      <c r="F137" s="67">
        <v>0</v>
      </c>
      <c r="G137" s="67">
        <v>0</v>
      </c>
    </row>
    <row r="138" spans="1:21" ht="15">
      <c r="B138" s="66">
        <v>3</v>
      </c>
      <c r="C138" s="71" t="s">
        <v>285</v>
      </c>
      <c r="E138" s="67">
        <v>11</v>
      </c>
      <c r="F138" s="67">
        <v>22</v>
      </c>
      <c r="G138" s="67">
        <v>12</v>
      </c>
    </row>
    <row r="139" spans="1:21" ht="15">
      <c r="B139" s="66">
        <v>4</v>
      </c>
      <c r="C139" s="71" t="s">
        <v>286</v>
      </c>
      <c r="E139" s="67">
        <v>0</v>
      </c>
      <c r="F139" s="67">
        <v>5</v>
      </c>
      <c r="G139" s="67">
        <v>1</v>
      </c>
    </row>
    <row r="140" spans="1:21" ht="15">
      <c r="B140" s="66">
        <v>5</v>
      </c>
      <c r="C140" s="71" t="s">
        <v>287</v>
      </c>
      <c r="E140" s="67">
        <v>9</v>
      </c>
      <c r="F140" s="67">
        <v>17</v>
      </c>
      <c r="G140" s="67">
        <v>10</v>
      </c>
    </row>
    <row r="141" spans="1:21" ht="15">
      <c r="B141" s="66">
        <v>6</v>
      </c>
      <c r="C141" s="71" t="s">
        <v>288</v>
      </c>
      <c r="E141" s="67">
        <v>0</v>
      </c>
      <c r="F141" s="67">
        <v>0</v>
      </c>
      <c r="G141" s="67">
        <v>1</v>
      </c>
    </row>
    <row r="142" spans="1:21" ht="15">
      <c r="B142" s="66">
        <v>7</v>
      </c>
      <c r="C142" s="71" t="s">
        <v>289</v>
      </c>
      <c r="E142" s="67">
        <v>1</v>
      </c>
      <c r="F142" s="67">
        <v>0</v>
      </c>
      <c r="G142" s="6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Обзор</vt:lpstr>
      <vt:lpstr>Автоматические данные</vt:lpstr>
      <vt:lpstr>Ручные данные</vt:lpstr>
      <vt:lpstr>ЛОТУС</vt:lpstr>
      <vt:lpstr>Обзор!OLE_LINK1</vt:lpstr>
      <vt:lpstr>Обзор!OLE_LINK16</vt:lpstr>
      <vt:lpstr>Обзор!OLE_LINK27</vt:lpstr>
      <vt:lpstr>Обзор!OLE_LINK28</vt:lpstr>
      <vt:lpstr>Обзор!OLE_LINK4</vt:lpstr>
      <vt:lpstr>Обзор!OLE_LINK5</vt:lpstr>
      <vt:lpstr>Обзор!OLE_LINK7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Глубоковская Любовь Васильевна</cp:lastModifiedBy>
  <cp:lastPrinted>2016-08-31T13:55:36Z</cp:lastPrinted>
  <dcterms:created xsi:type="dcterms:W3CDTF">2015-03-05T09:06:58Z</dcterms:created>
  <dcterms:modified xsi:type="dcterms:W3CDTF">2018-12-29T12:29:28Z</dcterms:modified>
</cp:coreProperties>
</file>