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15135" windowHeight="7950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Обзор!$A$428</definedName>
    <definedName name="OLE_LINK16" localSheetId="0">Обзор!$A$437</definedName>
    <definedName name="OLE_LINK27" localSheetId="0">Обзор!$A$442</definedName>
    <definedName name="OLE_LINK28" localSheetId="0">Обзор!$A$448</definedName>
    <definedName name="OLE_LINK4" localSheetId="0">Обзор!$A$429</definedName>
    <definedName name="OLE_LINK5" localSheetId="0">Обзор!$A$433</definedName>
    <definedName name="OLE_LINK7" localSheetId="0">Обзор!$A$434</definedName>
  </definedNames>
  <calcPr calcId="124519"/>
</workbook>
</file>

<file path=xl/calcChain.xml><?xml version="1.0" encoding="utf-8"?>
<calcChain xmlns="http://schemas.openxmlformats.org/spreadsheetml/2006/main">
  <c r="A176" i="1"/>
  <c r="L6" i="3" l="1"/>
  <c r="K206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92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205" i="1" s="1"/>
  <c r="L5" i="3"/>
  <c r="H206" i="1" s="1"/>
  <c r="J5" i="3"/>
  <c r="H205" i="1" s="1"/>
  <c r="L4" i="3"/>
  <c r="J4"/>
  <c r="E205" i="1" s="1"/>
  <c r="H4" i="3"/>
  <c r="E174" i="1" s="1"/>
  <c r="H6" i="3"/>
  <c r="H5"/>
  <c r="H174" i="1" s="1"/>
  <c r="L7" i="3" l="1"/>
  <c r="L14" s="1"/>
  <c r="E206" i="1"/>
  <c r="L286"/>
  <c r="L18" i="3"/>
  <c r="J18"/>
  <c r="H18"/>
  <c r="L524" i="1" l="1"/>
  <c r="K524"/>
  <c r="A381"/>
  <c r="N387"/>
  <c r="M524" l="1"/>
  <c r="K346"/>
  <c r="M346" s="1"/>
  <c r="K351"/>
  <c r="M351" s="1"/>
  <c r="K356"/>
  <c r="M356" s="1"/>
  <c r="K364"/>
  <c r="M364" s="1"/>
  <c r="K369"/>
  <c r="M369" s="1"/>
  <c r="K379"/>
  <c r="M379" s="1"/>
  <c r="K410"/>
  <c r="M410" s="1"/>
  <c r="K415"/>
  <c r="M415" s="1"/>
  <c r="K420"/>
  <c r="M420" s="1"/>
  <c r="K341"/>
  <c r="M341" s="1"/>
  <c r="K373"/>
  <c r="M373" s="1"/>
  <c r="K419"/>
  <c r="M419" s="1"/>
  <c r="K344"/>
  <c r="M344" s="1"/>
  <c r="K349"/>
  <c r="M349" s="1"/>
  <c r="K354"/>
  <c r="M354" s="1"/>
  <c r="K362"/>
  <c r="M362" s="1"/>
  <c r="K367"/>
  <c r="M367" s="1"/>
  <c r="K377"/>
  <c r="M377" s="1"/>
  <c r="K408"/>
  <c r="M408" s="1"/>
  <c r="K413"/>
  <c r="M413" s="1"/>
  <c r="K371"/>
  <c r="M371" s="1"/>
  <c r="K342"/>
  <c r="M342" s="1"/>
  <c r="K347"/>
  <c r="M347" s="1"/>
  <c r="K352"/>
  <c r="M352" s="1"/>
  <c r="K360"/>
  <c r="M360" s="1"/>
  <c r="K365"/>
  <c r="M365" s="1"/>
  <c r="K375"/>
  <c r="M375" s="1"/>
  <c r="M100" i="3"/>
  <c r="M102"/>
  <c r="K406" i="1"/>
  <c r="M406" s="1"/>
  <c r="K411"/>
  <c r="M411" s="1"/>
  <c r="K416"/>
  <c r="M416" s="1"/>
  <c r="M106" i="3"/>
  <c r="M109"/>
  <c r="M110"/>
  <c r="M112"/>
  <c r="M114"/>
  <c r="M116"/>
  <c r="M118"/>
  <c r="M120"/>
  <c r="I121" l="1"/>
  <c r="K498" i="1"/>
  <c r="M498" s="1"/>
  <c r="K475"/>
  <c r="M475" s="1"/>
  <c r="K429"/>
  <c r="M429" s="1"/>
  <c r="K393"/>
  <c r="M393" s="1"/>
  <c r="N393" s="1"/>
  <c r="K499"/>
  <c r="M499" s="1"/>
  <c r="K486"/>
  <c r="M486" s="1"/>
  <c r="K476"/>
  <c r="M476" s="1"/>
  <c r="K463"/>
  <c r="M463" s="1"/>
  <c r="K453"/>
  <c r="M453" s="1"/>
  <c r="K430"/>
  <c r="M430" s="1"/>
  <c r="K394"/>
  <c r="M394" s="1"/>
  <c r="N394" s="1"/>
  <c r="K384"/>
  <c r="M384" s="1"/>
  <c r="N384" s="1"/>
  <c r="K500"/>
  <c r="M500" s="1"/>
  <c r="K487"/>
  <c r="M487" s="1"/>
  <c r="K477"/>
  <c r="M477" s="1"/>
  <c r="K464"/>
  <c r="M464" s="1"/>
  <c r="K454"/>
  <c r="M454" s="1"/>
  <c r="K441"/>
  <c r="M441" s="1"/>
  <c r="K431"/>
  <c r="M431" s="1"/>
  <c r="K395"/>
  <c r="M395" s="1"/>
  <c r="N395" s="1"/>
  <c r="K385"/>
  <c r="M385" s="1"/>
  <c r="N385" s="1"/>
  <c r="K501"/>
  <c r="M501" s="1"/>
  <c r="K488"/>
  <c r="M488" s="1"/>
  <c r="K478"/>
  <c r="M478" s="1"/>
  <c r="K465"/>
  <c r="M465" s="1"/>
  <c r="K455"/>
  <c r="M455" s="1"/>
  <c r="K442"/>
  <c r="M442" s="1"/>
  <c r="K432"/>
  <c r="M432" s="1"/>
  <c r="K396"/>
  <c r="M396" s="1"/>
  <c r="N396" s="1"/>
  <c r="K386"/>
  <c r="M386" s="1"/>
  <c r="N386" s="1"/>
  <c r="K502"/>
  <c r="M502" s="1"/>
  <c r="K489"/>
  <c r="M489" s="1"/>
  <c r="K479"/>
  <c r="M479" s="1"/>
  <c r="K466"/>
  <c r="M466" s="1"/>
  <c r="K456"/>
  <c r="M456" s="1"/>
  <c r="K443"/>
  <c r="M443" s="1"/>
  <c r="K433"/>
  <c r="M433" s="1"/>
  <c r="K397"/>
  <c r="M397" s="1"/>
  <c r="N397" s="1"/>
  <c r="K387"/>
  <c r="M387" s="1"/>
  <c r="K337"/>
  <c r="M337" s="1"/>
  <c r="K339"/>
  <c r="M339" s="1"/>
  <c r="M91" i="3"/>
  <c r="M94"/>
  <c r="M96"/>
  <c r="M98"/>
  <c r="M104"/>
  <c r="H121"/>
  <c r="J121"/>
  <c r="L121"/>
  <c r="K343" i="1"/>
  <c r="M343" s="1"/>
  <c r="K345"/>
  <c r="M345" s="1"/>
  <c r="K348"/>
  <c r="M348" s="1"/>
  <c r="K350"/>
  <c r="M350" s="1"/>
  <c r="K353"/>
  <c r="M353" s="1"/>
  <c r="K355"/>
  <c r="M355" s="1"/>
  <c r="K361"/>
  <c r="M361" s="1"/>
  <c r="K363"/>
  <c r="M363" s="1"/>
  <c r="K366"/>
  <c r="M366" s="1"/>
  <c r="K368"/>
  <c r="M368" s="1"/>
  <c r="K370"/>
  <c r="M370" s="1"/>
  <c r="K372"/>
  <c r="M372" s="1"/>
  <c r="K374"/>
  <c r="M374" s="1"/>
  <c r="K376"/>
  <c r="M376" s="1"/>
  <c r="K378"/>
  <c r="M378" s="1"/>
  <c r="K407"/>
  <c r="M407" s="1"/>
  <c r="K409"/>
  <c r="M409" s="1"/>
  <c r="K412"/>
  <c r="M412" s="1"/>
  <c r="K414"/>
  <c r="M414" s="1"/>
  <c r="K417"/>
  <c r="M417" s="1"/>
  <c r="K485"/>
  <c r="M485" s="1"/>
  <c r="K462"/>
  <c r="M462" s="1"/>
  <c r="K452"/>
  <c r="M452" s="1"/>
  <c r="K439"/>
  <c r="M439" s="1"/>
  <c r="K383"/>
  <c r="M383" s="1"/>
  <c r="N383" s="1"/>
  <c r="K440"/>
  <c r="M440" s="1"/>
  <c r="K503"/>
  <c r="M503" s="1"/>
  <c r="K490"/>
  <c r="M490" s="1"/>
  <c r="K480"/>
  <c r="M480" s="1"/>
  <c r="K467"/>
  <c r="M467" s="1"/>
  <c r="K457"/>
  <c r="M457" s="1"/>
  <c r="K444"/>
  <c r="M444" s="1"/>
  <c r="K434"/>
  <c r="M434" s="1"/>
  <c r="K421"/>
  <c r="M421" s="1"/>
  <c r="K398"/>
  <c r="M398" s="1"/>
  <c r="N398" s="1"/>
  <c r="K388"/>
  <c r="M388" s="1"/>
  <c r="N388" s="1"/>
  <c r="K504"/>
  <c r="M504" s="1"/>
  <c r="K491"/>
  <c r="M491" s="1"/>
  <c r="K481"/>
  <c r="M481" s="1"/>
  <c r="K468"/>
  <c r="M468" s="1"/>
  <c r="K458"/>
  <c r="M458" s="1"/>
  <c r="K445"/>
  <c r="M445" s="1"/>
  <c r="K435"/>
  <c r="M435" s="1"/>
  <c r="K422"/>
  <c r="M422" s="1"/>
  <c r="K399"/>
  <c r="M399" s="1"/>
  <c r="N399" s="1"/>
  <c r="K389"/>
  <c r="M389" s="1"/>
  <c r="N389" s="1"/>
  <c r="K505"/>
  <c r="M505" s="1"/>
  <c r="K492"/>
  <c r="M492" s="1"/>
  <c r="K482"/>
  <c r="M482" s="1"/>
  <c r="K469"/>
  <c r="M469" s="1"/>
  <c r="K459"/>
  <c r="M459" s="1"/>
  <c r="K446"/>
  <c r="M446" s="1"/>
  <c r="K436"/>
  <c r="M436" s="1"/>
  <c r="K423"/>
  <c r="M423" s="1"/>
  <c r="K400"/>
  <c r="M400" s="1"/>
  <c r="N400" s="1"/>
  <c r="K390"/>
  <c r="M390" s="1"/>
  <c r="N390" s="1"/>
  <c r="K506"/>
  <c r="M506" s="1"/>
  <c r="K493"/>
  <c r="M493" s="1"/>
  <c r="K483"/>
  <c r="M483" s="1"/>
  <c r="K470"/>
  <c r="M470" s="1"/>
  <c r="K460"/>
  <c r="M460" s="1"/>
  <c r="K447"/>
  <c r="M447" s="1"/>
  <c r="K437"/>
  <c r="M437" s="1"/>
  <c r="K424"/>
  <c r="M424" s="1"/>
  <c r="K401"/>
  <c r="M401" s="1"/>
  <c r="N401" s="1"/>
  <c r="K391"/>
  <c r="M391" s="1"/>
  <c r="N391" s="1"/>
  <c r="K507"/>
  <c r="M507" s="1"/>
  <c r="K494"/>
  <c r="M494" s="1"/>
  <c r="K484"/>
  <c r="M484" s="1"/>
  <c r="K471"/>
  <c r="M471" s="1"/>
  <c r="K461"/>
  <c r="M461" s="1"/>
  <c r="K448"/>
  <c r="M448" s="1"/>
  <c r="K438"/>
  <c r="M438" s="1"/>
  <c r="K425"/>
  <c r="M425" s="1"/>
  <c r="K402"/>
  <c r="M402" s="1"/>
  <c r="N402" s="1"/>
  <c r="K392"/>
  <c r="M392" s="1"/>
  <c r="N392" s="1"/>
  <c r="K338"/>
  <c r="M338" s="1"/>
  <c r="K340"/>
  <c r="M340" s="1"/>
  <c r="M92" i="3"/>
  <c r="M95"/>
  <c r="M97"/>
  <c r="M99"/>
  <c r="M101"/>
  <c r="M103"/>
  <c r="M105"/>
  <c r="M107"/>
  <c r="M108"/>
  <c r="M111"/>
  <c r="M113"/>
  <c r="M115"/>
  <c r="L476" i="1" s="1"/>
  <c r="M117" i="3"/>
  <c r="M119"/>
  <c r="K121"/>
  <c r="M93"/>
  <c r="K418" i="1"/>
  <c r="M418" s="1"/>
  <c r="F524"/>
  <c r="A524"/>
  <c r="H85" i="3" l="1"/>
  <c r="L525" i="1" s="1"/>
  <c r="H83" i="3"/>
  <c r="K525" i="1" s="1"/>
  <c r="E524"/>
  <c r="H87" i="3"/>
  <c r="M525" i="1" s="1"/>
  <c r="J83" i="3"/>
  <c r="J85"/>
  <c r="L83"/>
  <c r="L85"/>
  <c r="M121"/>
  <c r="L479" i="1"/>
  <c r="L477"/>
  <c r="L475"/>
  <c r="L478"/>
  <c r="A496"/>
  <c r="A473"/>
  <c r="A450"/>
  <c r="A427"/>
  <c r="A404"/>
  <c r="N507"/>
  <c r="N506"/>
  <c r="N505"/>
  <c r="N504"/>
  <c r="N503"/>
  <c r="N502"/>
  <c r="N501"/>
  <c r="N500"/>
  <c r="N499"/>
  <c r="N498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A358"/>
  <c r="A335"/>
  <c r="N379"/>
  <c r="N378"/>
  <c r="N377"/>
  <c r="N376"/>
  <c r="N374"/>
  <c r="N373"/>
  <c r="N372"/>
  <c r="N371"/>
  <c r="N370"/>
  <c r="N369"/>
  <c r="N368"/>
  <c r="N367"/>
  <c r="N366"/>
  <c r="N365"/>
  <c r="N364"/>
  <c r="N363"/>
  <c r="N362"/>
  <c r="N361"/>
  <c r="N360"/>
  <c r="N356"/>
  <c r="N355"/>
  <c r="N354"/>
  <c r="N353"/>
  <c r="N352"/>
  <c r="N351"/>
  <c r="N350"/>
  <c r="N349"/>
  <c r="N348"/>
  <c r="N347"/>
  <c r="N346"/>
  <c r="N345"/>
  <c r="N343"/>
  <c r="N342"/>
  <c r="N341"/>
  <c r="N340"/>
  <c r="N339"/>
  <c r="N338"/>
  <c r="N337"/>
  <c r="N375" l="1"/>
  <c r="N344"/>
  <c r="J524" l="1"/>
  <c r="I524"/>
  <c r="F13" i="4"/>
  <c r="F12"/>
  <c r="F11"/>
  <c r="F10"/>
  <c r="F9"/>
  <c r="F8"/>
  <c r="L285" i="1"/>
  <c r="J285"/>
  <c r="H285"/>
  <c r="L75" i="3" l="1"/>
  <c r="H75"/>
  <c r="F525" i="1" s="1"/>
  <c r="J75" i="3"/>
  <c r="H524" i="1"/>
  <c r="H329"/>
  <c r="H330"/>
  <c r="H331"/>
  <c r="H332"/>
  <c r="H333"/>
  <c r="L69" i="3"/>
  <c r="L333" i="1" s="1"/>
  <c r="L65" i="3"/>
  <c r="L66"/>
  <c r="L330" i="1" s="1"/>
  <c r="L67" i="3"/>
  <c r="L331" i="1" s="1"/>
  <c r="L68" i="3"/>
  <c r="L332" i="1" s="1"/>
  <c r="H64" i="3"/>
  <c r="J69" s="1"/>
  <c r="J333" i="1" s="1"/>
  <c r="H324"/>
  <c r="H325"/>
  <c r="H326"/>
  <c r="H327"/>
  <c r="H328"/>
  <c r="L63" i="3"/>
  <c r="L328" i="1" s="1"/>
  <c r="L62" i="3"/>
  <c r="L327" i="1" s="1"/>
  <c r="L61" i="3"/>
  <c r="L326" i="1" s="1"/>
  <c r="L60" i="3"/>
  <c r="L325" i="1" s="1"/>
  <c r="L59" i="3"/>
  <c r="L324" i="1" s="1"/>
  <c r="H58" i="3"/>
  <c r="J63" s="1"/>
  <c r="J328" i="1" s="1"/>
  <c r="H319"/>
  <c r="H320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H52" i="3"/>
  <c r="J56" s="1"/>
  <c r="H318" i="1"/>
  <c r="H317"/>
  <c r="H316"/>
  <c r="H315"/>
  <c r="H314"/>
  <c r="L51" i="3"/>
  <c r="L318" i="1" s="1"/>
  <c r="L50" i="3"/>
  <c r="L317" i="1" s="1"/>
  <c r="L49" i="3"/>
  <c r="L316" i="1" s="1"/>
  <c r="L48" i="3"/>
  <c r="L315" i="1" s="1"/>
  <c r="L47" i="3"/>
  <c r="L314" i="1" s="1"/>
  <c r="H46" i="3"/>
  <c r="J50" s="1"/>
  <c r="J317" i="1" s="1"/>
  <c r="H313"/>
  <c r="H312"/>
  <c r="H311"/>
  <c r="H310"/>
  <c r="H309"/>
  <c r="L45" i="3"/>
  <c r="L313" i="1" s="1"/>
  <c r="L44" i="3"/>
  <c r="L312" i="1" s="1"/>
  <c r="L43" i="3"/>
  <c r="L311" i="1" s="1"/>
  <c r="L42" i="3"/>
  <c r="L310" i="1" s="1"/>
  <c r="L41" i="3"/>
  <c r="L309" i="1" s="1"/>
  <c r="H40" i="3"/>
  <c r="J44" s="1"/>
  <c r="J312" i="1" s="1"/>
  <c r="A307"/>
  <c r="L81" i="3" l="1"/>
  <c r="L79"/>
  <c r="J81"/>
  <c r="J79"/>
  <c r="H79"/>
  <c r="I525" i="1" s="1"/>
  <c r="H81" i="3"/>
  <c r="J525" i="1" s="1"/>
  <c r="J77" i="3"/>
  <c r="H77"/>
  <c r="H525" i="1" s="1"/>
  <c r="L77" i="3"/>
  <c r="J59"/>
  <c r="J324" i="1" s="1"/>
  <c r="J41" i="3"/>
  <c r="J309" i="1" s="1"/>
  <c r="J45" i="3"/>
  <c r="J313" i="1" s="1"/>
  <c r="J47" i="3"/>
  <c r="J314" i="1" s="1"/>
  <c r="J51" i="3"/>
  <c r="J318" i="1" s="1"/>
  <c r="J53" i="3"/>
  <c r="J57"/>
  <c r="L64"/>
  <c r="J43"/>
  <c r="J311" i="1" s="1"/>
  <c r="J49" i="3"/>
  <c r="J316" i="1" s="1"/>
  <c r="J55" i="3"/>
  <c r="J61"/>
  <c r="J326" i="1" s="1"/>
  <c r="J42" i="3"/>
  <c r="J310" i="1" s="1"/>
  <c r="L40" i="3"/>
  <c r="J48"/>
  <c r="J315" i="1" s="1"/>
  <c r="L46" i="3"/>
  <c r="J54"/>
  <c r="L52"/>
  <c r="J60"/>
  <c r="J325" i="1" s="1"/>
  <c r="J62" i="3"/>
  <c r="J327" i="1" s="1"/>
  <c r="L58" i="3"/>
  <c r="J66"/>
  <c r="J330" i="1" s="1"/>
  <c r="J68" i="3"/>
  <c r="J332" i="1" s="1"/>
  <c r="L329"/>
  <c r="J65" i="3"/>
  <c r="J329" i="1" s="1"/>
  <c r="J67" i="3"/>
  <c r="J331" i="1" s="1"/>
  <c r="L298"/>
  <c r="J298"/>
  <c r="H298"/>
  <c r="L295"/>
  <c r="J295"/>
  <c r="H295"/>
  <c r="L292"/>
  <c r="H292"/>
  <c r="L289"/>
  <c r="J289"/>
  <c r="H289"/>
  <c r="J286"/>
  <c r="H286"/>
  <c r="L38" i="3"/>
  <c r="L300" i="1" s="1"/>
  <c r="L37" i="3"/>
  <c r="L297" i="1" s="1"/>
  <c r="L36" i="3"/>
  <c r="L294" i="1" s="1"/>
  <c r="L35" i="3"/>
  <c r="L291" i="1" s="1"/>
  <c r="L34" i="3"/>
  <c r="L288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294" i="1" s="1"/>
  <c r="H35" i="3"/>
  <c r="H291" i="1" s="1"/>
  <c r="H34" i="3"/>
  <c r="H288" i="1" s="1"/>
  <c r="L26" i="3"/>
  <c r="L30" s="1"/>
  <c r="L293" i="1" s="1"/>
  <c r="J26" i="3"/>
  <c r="J32" s="1"/>
  <c r="J299" i="1" s="1"/>
  <c r="H26" i="3"/>
  <c r="H30" s="1"/>
  <c r="H293" i="1" s="1"/>
  <c r="J58" i="3" l="1"/>
  <c r="J52"/>
  <c r="H28"/>
  <c r="H287" i="1" s="1"/>
  <c r="H31" i="3"/>
  <c r="H296" i="1" s="1"/>
  <c r="J28" i="3"/>
  <c r="J287" i="1" s="1"/>
  <c r="J31" i="3"/>
  <c r="J296" i="1" s="1"/>
  <c r="L28" i="3"/>
  <c r="L287" i="1" s="1"/>
  <c r="L31" i="3"/>
  <c r="L296" i="1" s="1"/>
  <c r="J30" i="3"/>
  <c r="J293" i="1" s="1"/>
  <c r="J40" i="3"/>
  <c r="J64"/>
  <c r="H29"/>
  <c r="H290" i="1" s="1"/>
  <c r="H32" i="3"/>
  <c r="H299" i="1" s="1"/>
  <c r="J29" i="3"/>
  <c r="J290" i="1" s="1"/>
  <c r="L29" i="3"/>
  <c r="L290" i="1" s="1"/>
  <c r="L32" i="3"/>
  <c r="L299" i="1" s="1"/>
  <c r="J46" i="3"/>
  <c r="E262" i="1"/>
  <c r="C262"/>
  <c r="A262"/>
  <c r="J238"/>
  <c r="H238"/>
  <c r="F238"/>
  <c r="J236"/>
  <c r="H236"/>
  <c r="F236"/>
  <c r="J234"/>
  <c r="H234"/>
  <c r="F234"/>
  <c r="A238"/>
  <c r="A236"/>
  <c r="A234"/>
  <c r="A206"/>
  <c r="A205"/>
  <c r="A204"/>
  <c r="L17" i="3"/>
  <c r="J7"/>
  <c r="J17" s="1"/>
  <c r="H7"/>
  <c r="H17" s="1"/>
  <c r="K176" i="1"/>
  <c r="K175"/>
  <c r="K174"/>
  <c r="H176"/>
  <c r="H175"/>
  <c r="E176"/>
  <c r="E175"/>
  <c r="L3" i="3"/>
  <c r="J3"/>
  <c r="H3"/>
  <c r="A175" i="1"/>
  <c r="A174"/>
  <c r="C524" l="1"/>
  <c r="J73" i="3"/>
  <c r="H73"/>
  <c r="E525" i="1" s="1"/>
  <c r="L73" i="3"/>
  <c r="J71"/>
  <c r="J20"/>
  <c r="H71"/>
  <c r="H20"/>
  <c r="L71"/>
  <c r="L20"/>
  <c r="H14"/>
  <c r="J14"/>
  <c r="L10"/>
  <c r="L8"/>
  <c r="H10"/>
  <c r="K204" i="1" s="1"/>
  <c r="H8" i="3"/>
  <c r="E204" i="1" s="1"/>
  <c r="H9" i="3"/>
  <c r="H204" i="1" s="1"/>
  <c r="J8" i="3"/>
  <c r="J10"/>
  <c r="L9"/>
  <c r="J16"/>
  <c r="C263" i="1" s="1"/>
  <c r="J9" i="3"/>
  <c r="H16"/>
  <c r="A263" i="1" s="1"/>
  <c r="L16" i="3"/>
  <c r="E263" i="1" s="1"/>
  <c r="L27" i="3" l="1"/>
  <c r="L33"/>
  <c r="H27"/>
  <c r="H33"/>
  <c r="J33"/>
  <c r="J27"/>
  <c r="H15"/>
  <c r="L234" i="1"/>
  <c r="J15" i="3"/>
  <c r="L236" i="1"/>
  <c r="L238"/>
  <c r="L15" i="3"/>
  <c r="F235" i="1" l="1"/>
  <c r="J235"/>
  <c r="H235"/>
  <c r="L235"/>
</calcChain>
</file>

<file path=xl/sharedStrings.xml><?xml version="1.0" encoding="utf-8"?>
<sst xmlns="http://schemas.openxmlformats.org/spreadsheetml/2006/main" count="866" uniqueCount="304">
  <si>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</si>
  <si>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</si>
  <si>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</si>
  <si>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</si>
  <si>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</si>
  <si>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</si>
  <si>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</si>
  <si>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</si>
  <si>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</si>
  <si>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</si>
  <si>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</si>
  <si>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</si>
  <si>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</si>
  <si>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</si>
  <si>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</si>
  <si>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</si>
  <si>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</si>
  <si>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</si>
  <si>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</si>
  <si>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</si>
  <si>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</si>
  <si>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</si>
  <si>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</si>
  <si>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</si>
  <si>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</si>
  <si>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</si>
  <si>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</si>
  <si>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</si>
  <si>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</si>
  <si>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</si>
  <si>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</si>
  <si>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</si>
  <si>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</si>
  <si>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</si>
  <si>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</si>
  <si>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</si>
  <si>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</si>
  <si>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</si>
  <si>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</si>
  <si>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</si>
  <si>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</si>
  <si>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</si>
  <si>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</si>
  <si>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</si>
  <si>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</si>
  <si>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</si>
  <si>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</si>
  <si>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</si>
  <si>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</si>
  <si>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</si>
  <si>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</si>
  <si>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</si>
  <si>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</si>
  <si>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</si>
  <si>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</si>
  <si>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</si>
  <si>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</si>
  <si>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</si>
  <si>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</si>
  <si>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</si>
  <si>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</si>
  <si>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</si>
  <si>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</si>
  <si>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</si>
  <si>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</si>
  <si>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</si>
  <si>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</si>
  <si>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</si>
  <si>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</si>
  <si>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</si>
  <si>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</si>
  <si>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</si>
  <si>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</si>
  <si>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</si>
  <si>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</si>
  <si>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</si>
  <si>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</si>
  <si>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</si>
  <si>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</si>
  <si>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</si>
  <si>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</si>
  <si>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</si>
  <si>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</si>
  <si>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</si>
  <si>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</si>
  <si>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</si>
  <si>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</si>
  <si>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</si>
  <si>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</si>
  <si>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</si>
  <si>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</si>
  <si>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</si>
  <si>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</si>
  <si>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</si>
  <si>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</si>
  <si>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</si>
  <si>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</si>
  <si>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</si>
  <si>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</si>
  <si>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</si>
  <si>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</si>
  <si>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</si>
  <si>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</si>
  <si>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</si>
  <si>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</si>
  <si>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</si>
  <si>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</si>
  <si>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</si>
  <si>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</si>
  <si>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</si>
  <si>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</si>
  <si>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</si>
  <si>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</si>
  <si>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</si>
  <si>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</si>
  <si>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</si>
  <si>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</si>
  <si>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</si>
  <si>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</si>
  <si>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</si>
  <si>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</si>
  <si>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</si>
  <si>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</si>
  <si>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</si>
  <si>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</si>
  <si>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</si>
  <si>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</si>
  <si>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</si>
  <si>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</si>
  <si>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</si>
  <si>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</si>
  <si>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</si>
  <si>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</si>
  <si>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</si>
  <si>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</si>
  <si>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</si>
  <si>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</si>
  <si>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</si>
  <si>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</si>
  <si>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</si>
  <si>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</si>
  <si>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</si>
  <si>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</si>
  <si>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</si>
  <si>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</si>
  <si>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</si>
  <si>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</si>
  <si>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</si>
  <si>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</si>
  <si>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</si>
  <si>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</si>
  <si>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</si>
  <si>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</si>
  <si>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</si>
  <si>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</si>
  <si>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</si>
  <si>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</si>
  <si>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</si>
  <si>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</si>
  <si>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</si>
  <si>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</si>
  <si>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</si>
  <si>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</si>
  <si>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</si>
  <si>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</si>
  <si>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</si>
  <si>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</si>
  <si>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</si>
  <si>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</si>
  <si>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</si>
  <si>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</si>
  <si>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</si>
  <si>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</si>
  <si>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</si>
  <si>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</si>
  <si>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</si>
  <si>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</si>
  <si>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</si>
  <si>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</si>
  <si>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</si>
  <si>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</si>
  <si>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</si>
  <si>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</si>
  <si>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</si>
  <si>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</si>
  <si>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</si>
  <si>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</si>
  <si>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</si>
  <si>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</si>
  <si>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</si>
  <si>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</si>
  <si>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</si>
  <si>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</si>
  <si>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</si>
  <si>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</si>
  <si>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</si>
  <si>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</si>
  <si>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</si>
  <si>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</si>
  <si>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</si>
  <si>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</si>
  <si>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</si>
  <si>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</si>
  <si>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</si>
  <si>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</si>
  <si>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</si>
  <si>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</si>
  <si>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</si>
  <si>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</si>
  <si>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</si>
  <si>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</si>
  <si>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</si>
  <si>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</si>
  <si>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</si>
  <si>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</si>
  <si>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</si>
  <si>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</si>
  <si>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</si>
  <si>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</si>
  <si>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</si>
  <si>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</si>
  <si>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</si>
  <si>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</si>
  <si>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</si>
  <si>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</si>
  <si>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</si>
  <si>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</si>
  <si>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</si>
  <si>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</si>
  <si>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</si>
  <si>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</si>
  <si>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</si>
  <si>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</si>
  <si>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</si>
  <si>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</si>
  <si>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</si>
  <si>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</si>
  <si>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</si>
  <si>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</si>
  <si>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</si>
  <si>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</si>
  <si>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</si>
  <si>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</si>
  <si>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</si>
  <si>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</si>
  <si>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</si>
  <si>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</si>
  <si>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</si>
  <si>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</si>
  <si>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</si>
  <si>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</si>
  <si>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</si>
  <si>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</si>
  <si>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</si>
  <si>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</si>
  <si>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</si>
  <si>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</si>
  <si>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</si>
  <si>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</si>
  <si>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</si>
  <si>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</si>
  <si>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</si>
  <si>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</si>
  <si>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</si>
  <si>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</si>
  <si>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</si>
  <si>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</si>
  <si>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</si>
  <si>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</si>
  <si>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</si>
  <si>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</si>
  <si>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</si>
  <si>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</si>
  <si>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</si>
  <si>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</si>
  <si>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</si>
  <si>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</si>
  <si>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</si>
  <si>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</si>
  <si>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</si>
  <si>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</si>
  <si>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</si>
  <si>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</si>
  <si>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</si>
  <si>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</si>
  <si>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</si>
  <si>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</si>
  <si>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</si>
  <si>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</si>
  <si>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</si>
  <si>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</si>
  <si>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Во 4 квартале 2016 года в департамент поступило 22 обращения граждан, организаций и общественных объединений (далее обращений), в том числе  12 обращений в форме электронного документа, 7- в письменной форме, 3 – в устной форме.</t>
  </si>
  <si>
    <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4 квартале 2016 года, характеризуются следующим образом:</t>
  </si>
  <si>
    <t>17 заявлений, 5 жалоб,0 предложений.</t>
  </si>
  <si>
    <t>Доля вопросов тематического раздела «Государство, общество, политика», поступивших в департамент составляет 4.5 %.</t>
  </si>
  <si>
    <t>Доля вопросов тематического раздела «Социальная сфера» - составляет 18.2 %.</t>
  </si>
  <si>
    <t>Доля вопросов тематического раздела «Жилищно-коммунальная сфера» - составляет 18.2 %.</t>
  </si>
  <si>
    <t>Доля вопросов тематического раздела «Экономика»  составляет – 59.1%.</t>
  </si>
  <si>
    <t>Доли принятых решений «поддержано» составляет 11.1 % и «меры приняты» составляют  5.6 %, «разъяснено» - 83.3 %.</t>
  </si>
  <si>
    <t>I квартал 2018 г.</t>
  </si>
  <si>
    <t>Количество жителей Костромской области (2018 г.)</t>
  </si>
  <si>
    <t>Количество жителей Костромской области (2017 г.)</t>
  </si>
  <si>
    <t>II квартал 2018 г.</t>
  </si>
  <si>
    <t>II квартал 2017 г.</t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</si>
</sst>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  <font>
      <sz val="16"/>
      <color rgb="FFFFFFFF"/>
      <name val="Verdana"/>
      <family val="2"/>
      <charset val="204"/>
    </font>
    <font>
      <sz val="16"/>
      <name val="Verdan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8" fillId="0" borderId="0" xfId="0" applyFont="1" applyAlignment="1">
      <alignment horizontal="justify"/>
    </xf>
    <xf numFmtId="0" fontId="29" fillId="0" borderId="0" xfId="0" applyFont="1" applyAlignment="1">
      <alignment vertical="top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6" borderId="1" xfId="0" applyFont="1" applyFill="1" applyBorder="1" applyAlignment="1" applyProtection="1">
      <alignment horizontal="left" wrapText="1"/>
      <protection locked="0"/>
    </xf>
    <xf numFmtId="0" fontId="9" fillId="26" borderId="2" xfId="0" applyFont="1" applyFill="1" applyBorder="1" applyAlignment="1" applyProtection="1">
      <alignment horizontal="left" wrapText="1"/>
      <protection locked="0"/>
    </xf>
    <xf numFmtId="0" fontId="9" fillId="26" borderId="3" xfId="0" applyFont="1" applyFill="1" applyBorder="1" applyAlignment="1" applyProtection="1">
      <alignment horizontal="left" wrapText="1"/>
      <protection locked="0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32"/>
          <c:h val="0.7476484207217271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8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43E-2"/>
                  <c:y val="-3.2288696540914599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7</c:v>
                </c:pt>
                <c:pt idx="2">
                  <c:v>12</c:v>
                </c:pt>
                <c:pt idx="4">
                  <c:v>3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35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82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5</c:v>
                </c:pt>
                <c:pt idx="2">
                  <c:v>3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2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82E-3"/>
                  <c:y val="7.45640072560585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4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18989568"/>
        <c:axId val="118991104"/>
        <c:axId val="0"/>
      </c:bar3DChart>
      <c:catAx>
        <c:axId val="118989568"/>
        <c:scaling>
          <c:orientation val="minMax"/>
        </c:scaling>
        <c:delete val="1"/>
        <c:axPos val="b"/>
        <c:majorTickMark val="none"/>
        <c:tickLblPos val="none"/>
        <c:crossAx val="118991104"/>
        <c:crosses val="autoZero"/>
        <c:auto val="1"/>
        <c:lblAlgn val="ctr"/>
        <c:lblOffset val="100"/>
      </c:catAx>
      <c:valAx>
        <c:axId val="118991104"/>
        <c:scaling>
          <c:orientation val="minMax"/>
        </c:scaling>
        <c:delete val="1"/>
        <c:axPos val="l"/>
        <c:numFmt formatCode="0%" sourceLinked="1"/>
        <c:tickLblPos val="none"/>
        <c:crossAx val="11898956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41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II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I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12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II квартал 2017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</c:ser>
        <c:marker val="1"/>
        <c:axId val="118914432"/>
        <c:axId val="118920320"/>
      </c:lineChart>
      <c:catAx>
        <c:axId val="118914432"/>
        <c:scaling>
          <c:orientation val="minMax"/>
        </c:scaling>
        <c:axPos val="b"/>
        <c:tickLblPos val="nextTo"/>
        <c:crossAx val="118920320"/>
        <c:crosses val="autoZero"/>
        <c:auto val="1"/>
        <c:lblAlgn val="ctr"/>
        <c:lblOffset val="100"/>
      </c:catAx>
      <c:valAx>
        <c:axId val="118920320"/>
        <c:scaling>
          <c:orientation val="minMax"/>
        </c:scaling>
        <c:axPos val="l"/>
        <c:majorGridlines/>
        <c:numFmt formatCode="General" sourceLinked="1"/>
        <c:tickLblPos val="nextTo"/>
        <c:crossAx val="11891443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79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41.666666666666671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58.333333333333336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</c:ser>
        <c:marker val="1"/>
        <c:axId val="121860480"/>
        <c:axId val="121862016"/>
      </c:lineChart>
      <c:catAx>
        <c:axId val="12186048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21862016"/>
        <c:crosses val="autoZero"/>
        <c:lblAlgn val="ctr"/>
        <c:lblOffset val="100"/>
      </c:catAx>
      <c:valAx>
        <c:axId val="121862016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2186048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03E-2"/>
          <c:y val="3.2075485994125415E-2"/>
          <c:w val="0.96708761445906932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12</c:v>
                </c:pt>
                <c:pt idx="1">
                  <c:v>14</c:v>
                </c:pt>
                <c:pt idx="2">
                  <c:v>29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-22</c:v>
                </c:pt>
              </c:numCache>
            </c:numRef>
          </c:val>
        </c:ser>
        <c:axId val="121771136"/>
        <c:axId val="121772672"/>
      </c:barChart>
      <c:catAx>
        <c:axId val="12177113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21772672"/>
        <c:crosses val="autoZero"/>
        <c:auto val="1"/>
        <c:lblAlgn val="ctr"/>
        <c:lblOffset val="100"/>
      </c:catAx>
      <c:valAx>
        <c:axId val="121772672"/>
        <c:scaling>
          <c:orientation val="minMax"/>
        </c:scaling>
        <c:axPos val="l"/>
        <c:majorGridlines/>
        <c:numFmt formatCode="General" sourceLinked="1"/>
        <c:tickLblPos val="nextTo"/>
        <c:crossAx val="1217711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56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935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5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94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1898880"/>
        <c:axId val="121900416"/>
      </c:lineChart>
      <c:catAx>
        <c:axId val="12189888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21900416"/>
        <c:crosses val="autoZero"/>
        <c:lblAlgn val="ctr"/>
        <c:lblOffset val="100"/>
      </c:catAx>
      <c:valAx>
        <c:axId val="121900416"/>
        <c:scaling>
          <c:orientation val="minMax"/>
        </c:scaling>
        <c:axPos val="l"/>
        <c:majorGridlines/>
        <c:numFmt formatCode="0.00" sourceLinked="1"/>
        <c:tickLblPos val="nextTo"/>
        <c:crossAx val="12189888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1E-2"/>
          <c:y val="3.2075485994125415E-2"/>
          <c:w val="0.9730685153782026"/>
          <c:h val="0.12391587624858767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83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II квартал 2018 г.</c:v>
                </c:pt>
                <c:pt idx="1">
                  <c:v>I квартал 2018 г.</c:v>
                </c:pt>
                <c:pt idx="2">
                  <c:v>II квартал 2017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0.18514032865494007</c:v>
                </c:pt>
                <c:pt idx="1">
                  <c:v>0.2314254108186751</c:v>
                </c:pt>
                <c:pt idx="2">
                  <c:v>0.1069698497837681</c:v>
                </c:pt>
              </c:numCache>
            </c:numRef>
          </c:val>
        </c:ser>
        <c:marker val="1"/>
        <c:axId val="121953280"/>
        <c:axId val="121967360"/>
      </c:lineChart>
      <c:catAx>
        <c:axId val="12195328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967360"/>
        <c:crosses val="autoZero"/>
        <c:auto val="1"/>
        <c:lblAlgn val="ctr"/>
        <c:lblOffset val="100"/>
      </c:catAx>
      <c:valAx>
        <c:axId val="121967360"/>
        <c:scaling>
          <c:orientation val="minMax"/>
        </c:scaling>
        <c:axPos val="l"/>
        <c:majorGridlines/>
        <c:numFmt formatCode="0.000" sourceLinked="1"/>
        <c:tickLblPos val="nextTo"/>
        <c:crossAx val="12195328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33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1274888687859147E-2"/>
                  <c:y val="0.1580197589370792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3991770635438071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7.1428571428571423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2017 г.</c:v>
                </c:pt>
              </c:strCache>
            </c:strRef>
          </c:tx>
          <c:dLbls>
            <c:dLbl>
              <c:idx val="0"/>
              <c:layout>
                <c:manualLayout>
                  <c:x val="1.9349596716532417E-2"/>
                  <c:y val="3.617367475117308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22003840"/>
        <c:axId val="122005376"/>
        <c:axId val="0"/>
      </c:bar3DChart>
      <c:catAx>
        <c:axId val="122003840"/>
        <c:scaling>
          <c:orientation val="minMax"/>
        </c:scaling>
        <c:delete val="1"/>
        <c:axPos val="b"/>
        <c:tickLblPos val="none"/>
        <c:crossAx val="122005376"/>
        <c:crosses val="autoZero"/>
        <c:auto val="1"/>
        <c:lblAlgn val="ctr"/>
        <c:lblOffset val="100"/>
      </c:catAx>
      <c:valAx>
        <c:axId val="122005376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2003840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8.3334368537636358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4.2297180027437162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2017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67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22070528"/>
        <c:axId val="122072064"/>
        <c:axId val="0"/>
      </c:bar3DChart>
      <c:catAx>
        <c:axId val="122070528"/>
        <c:scaling>
          <c:orientation val="minMax"/>
        </c:scaling>
        <c:delete val="1"/>
        <c:axPos val="b"/>
        <c:tickLblPos val="none"/>
        <c:crossAx val="122072064"/>
        <c:crosses val="autoZero"/>
        <c:auto val="1"/>
        <c:lblAlgn val="ctr"/>
        <c:lblOffset val="100"/>
      </c:catAx>
      <c:valAx>
        <c:axId val="122072064"/>
        <c:scaling>
          <c:orientation val="minMax"/>
        </c:scaling>
        <c:axPos val="l"/>
        <c:majorGridlines/>
        <c:numFmt formatCode="0.000" sourceLinked="1"/>
        <c:tickLblPos val="nextTo"/>
        <c:crossAx val="12207052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177</xdr:row>
      <xdr:rowOff>60902</xdr:rowOff>
    </xdr:from>
    <xdr:to>
      <xdr:col>6</xdr:col>
      <xdr:colOff>240195</xdr:colOff>
      <xdr:row>197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180</xdr:row>
      <xdr:rowOff>8769</xdr:rowOff>
    </xdr:from>
    <xdr:to>
      <xdr:col>12</xdr:col>
      <xdr:colOff>612427</xdr:colOff>
      <xdr:row>196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156882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427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I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201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8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530678</xdr:colOff>
      <xdr:row>66</xdr:row>
      <xdr:rowOff>108858</xdr:rowOff>
    </xdr:to>
    <xdr:sp macro="" textlink="">
      <xdr:nvSpPr>
        <xdr:cNvPr id="26" name="TextBox 25"/>
        <xdr:cNvSpPr txBox="1"/>
      </xdr:nvSpPr>
      <xdr:spPr>
        <a:xfrm>
          <a:off x="0" y="6259286"/>
          <a:ext cx="8436428" cy="5919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ВСТУПЛЕНИЕ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во 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во 2  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динамика их изменения по сравнению со  2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кварталом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и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1 кварталом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а также абсолютные и относительные показатели количества вопросов, содержащихс</a:t>
          </a:r>
          <a:r>
            <a:rPr lang="ru-RU" sz="1400"/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я в обращениях, поступивших во 2  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>
    <xdr:from>
      <xdr:col>0</xdr:col>
      <xdr:colOff>68036</xdr:colOff>
      <xdr:row>69</xdr:row>
      <xdr:rowOff>108857</xdr:rowOff>
    </xdr:from>
    <xdr:to>
      <xdr:col>12</xdr:col>
      <xdr:colOff>557893</xdr:colOff>
      <xdr:row>101</xdr:row>
      <xdr:rowOff>108857</xdr:rowOff>
    </xdr:to>
    <xdr:sp macro="" textlink="">
      <xdr:nvSpPr>
        <xdr:cNvPr id="27" name="TextBox 26"/>
        <xdr:cNvSpPr txBox="1"/>
      </xdr:nvSpPr>
      <xdr:spPr>
        <a:xfrm>
          <a:off x="68036" y="12600214"/>
          <a:ext cx="8395607" cy="609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«1.2 Основы государственного управления», «1.3 Международные отношения. Международное право», «1.4 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«2. Социальная сфера» - тематики: «2.1 Семья», «2.2 Труд и занятость населения», «2.3 Социальное обеспечение и социальное страхование», «2.4 Образование. Наука. Культура», «2.5 Здравоохранение. Физическая культура и спорт. Туризм». Тематический раздел «3. Экономика» - тематики: «3.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ll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финансы», «3.2 Хозяйственная деятельность», «3.3 Внешнеэкономическая деятельность. Таможенное дело», «3.4 Природные ресурсы и охрана окружающей природной среды», «3.5 Информация и информатика». Тематический раздел «4.1 [Оборона, безопасность, законность» - тематики: «4.1 Оборона», «4.2 Безопасность и! охрана правопорядка», «4.3 Уголовное право. Исполнение наказаний», «4.4 Правосудие», «4.5 Прокуратура. Органы юстиции. Адвокатура. Нотариат». </a:t>
          </a:r>
        </a:p>
      </xdr:txBody>
    </xdr:sp>
    <xdr:clientData/>
  </xdr:twoCellAnchor>
  <xdr:twoCellAnchor>
    <xdr:from>
      <xdr:col>0</xdr:col>
      <xdr:colOff>54429</xdr:colOff>
      <xdr:row>102</xdr:row>
      <xdr:rowOff>136073</xdr:rowOff>
    </xdr:from>
    <xdr:to>
      <xdr:col>14</xdr:col>
      <xdr:colOff>40822</xdr:colOff>
      <xdr:row>134</xdr:row>
      <xdr:rowOff>1</xdr:rowOff>
    </xdr:to>
    <xdr:sp macro="" textlink="">
      <xdr:nvSpPr>
        <xdr:cNvPr id="28" name="TextBox 27"/>
        <xdr:cNvSpPr txBox="1"/>
      </xdr:nvSpPr>
      <xdr:spPr>
        <a:xfrm>
          <a:off x="54429" y="18913930"/>
          <a:ext cx="8545286" cy="5959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Однако в  соответствии с тематическим классификатором обращений тематический раздел «5.1 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Жилищно-коммунальная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endParaRPr lang="ru-RU" sz="1100"/>
        </a:p>
      </xdr:txBody>
    </xdr:sp>
    <xdr:clientData/>
  </xdr:twoCellAnchor>
  <xdr:twoCellAnchor>
    <xdr:from>
      <xdr:col>0</xdr:col>
      <xdr:colOff>81643</xdr:colOff>
      <xdr:row>135</xdr:row>
      <xdr:rowOff>122465</xdr:rowOff>
    </xdr:from>
    <xdr:to>
      <xdr:col>12</xdr:col>
      <xdr:colOff>557893</xdr:colOff>
      <xdr:row>168</xdr:row>
      <xdr:rowOff>13607</xdr:rowOff>
    </xdr:to>
    <xdr:sp macro="" textlink="">
      <xdr:nvSpPr>
        <xdr:cNvPr id="29" name="TextBox 28"/>
        <xdr:cNvSpPr txBox="1"/>
      </xdr:nvSpPr>
      <xdr:spPr>
        <a:xfrm>
          <a:off x="81643" y="25186822"/>
          <a:ext cx="8382000" cy="6177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endParaRPr lang="ru-RU" sz="1100"/>
        </a:p>
      </xdr:txBody>
    </xdr:sp>
    <xdr:clientData/>
  </xdr:twoCellAnchor>
  <xdr:twoCellAnchor>
    <xdr:from>
      <xdr:col>0</xdr:col>
      <xdr:colOff>0</xdr:colOff>
      <xdr:row>544</xdr:row>
      <xdr:rowOff>1</xdr:rowOff>
    </xdr:from>
    <xdr:to>
      <xdr:col>12</xdr:col>
      <xdr:colOff>557892</xdr:colOff>
      <xdr:row>546</xdr:row>
      <xdr:rowOff>5007429</xdr:rowOff>
    </xdr:to>
    <xdr:sp macro="" textlink="">
      <xdr:nvSpPr>
        <xdr:cNvPr id="30" name="TextBox 29"/>
        <xdr:cNvSpPr txBox="1"/>
      </xdr:nvSpPr>
      <xdr:spPr>
        <a:xfrm>
          <a:off x="0" y="125675572"/>
          <a:ext cx="8463642" cy="5497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200" b="1">
              <a:solidFill>
                <a:schemeClr val="dk1"/>
              </a:solidFill>
              <a:latin typeface="+mn-lt"/>
              <a:ea typeface="+mn-ea"/>
              <a:cs typeface="+mn-cs"/>
            </a:rPr>
            <a:t>ОСНОВНЫЕ ИТОГИ</a:t>
          </a:r>
          <a:endParaRPr lang="ru-RU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Во 2 квартале 2018 года в департамент поступило 12 обращений граждан, организаций и общественных объединений (далее обращений), в том числе  7  обращений в форме электронного документа, 5 - в письменной форме, 0 – в устной форме.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во 2 квартале 2018 года, характеризуются следующим образом: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12 заявлений, 0  жалоб, 0  предложений.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0  %.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16,7  %.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16,6  %.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66,7%.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0 % и «меры приняты» составляют  0  %, «разъяснено» - </a:t>
          </a:r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90</a:t>
          </a:r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 %. </a:t>
          </a:r>
        </a:p>
        <a:p>
          <a:r>
            <a:rPr lang="ru-RU" sz="12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12</v>
          </cell>
          <cell r="F3">
            <v>14</v>
          </cell>
          <cell r="G3">
            <v>29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1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56"/>
  <sheetViews>
    <sheetView tabSelected="1" view="pageLayout" topLeftCell="A46" zoomScale="70" zoomScalePageLayoutView="70" workbookViewId="0">
      <selection activeCell="A545" sqref="A545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4" ht="39" customHeight="1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15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</row>
    <row r="7" spans="1:14" ht="15" customHeight="1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8" spans="1:14" ht="15" customHeight="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</row>
    <row r="9" spans="1:14" ht="15" customHeight="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</row>
    <row r="10" spans="1:14" ht="15" customHeight="1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</row>
    <row r="11" spans="1:14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</row>
    <row r="12" spans="1:14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</row>
    <row r="13" spans="1:14" ht="8.25" customHeight="1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</row>
    <row r="14" spans="1:14" hidden="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</row>
    <row r="17" spans="1:14" ht="16.5" customHeight="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</row>
    <row r="18" spans="1:14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</row>
    <row r="19" spans="1:14" ht="50.25" customHeight="1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34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</row>
    <row r="22" spans="1:14" ht="76.5" customHeight="1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</row>
    <row r="23" spans="1:14">
      <c r="A23" s="23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</row>
    <row r="24" spans="1:14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</row>
    <row r="25" spans="1:14" ht="15" hidden="1" customHeight="1">
      <c r="A25" s="23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</row>
    <row r="26" spans="1:14" ht="15" hidden="1" customHeight="1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</row>
    <row r="27" spans="1:14" ht="15" hidden="1" customHeight="1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</row>
    <row r="28" spans="1:14" ht="9.75" customHeight="1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</row>
    <row r="29" spans="1:14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</row>
    <row r="30" spans="1:14" ht="7.5" customHeight="1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36" t="s">
        <v>116</v>
      </c>
      <c r="B169" s="236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</row>
    <row r="170" spans="1:14">
      <c r="A170" s="236"/>
      <c r="B170" s="236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6"/>
      <c r="N170" s="236"/>
    </row>
    <row r="171" spans="1:14" ht="28.5" customHeight="1">
      <c r="A171" s="236"/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8">
      <c r="A173" s="237" t="s">
        <v>0</v>
      </c>
      <c r="B173" s="238"/>
      <c r="C173" s="238"/>
      <c r="D173" s="239"/>
      <c r="E173" s="240" t="s">
        <v>1</v>
      </c>
      <c r="F173" s="241"/>
      <c r="G173" s="242"/>
      <c r="H173" s="240" t="s">
        <v>2</v>
      </c>
      <c r="I173" s="241"/>
      <c r="J173" s="242"/>
      <c r="K173" s="240" t="s">
        <v>3</v>
      </c>
      <c r="L173" s="241"/>
      <c r="M173" s="242"/>
      <c r="N173" s="4"/>
    </row>
    <row r="174" spans="1:14" ht="18">
      <c r="A174" s="243" t="str">
        <f>'Ручные данные'!$I$3</f>
        <v>II квартал 2018 г.</v>
      </c>
      <c r="B174" s="244"/>
      <c r="C174" s="244"/>
      <c r="D174" s="245"/>
      <c r="E174" s="246">
        <f>'Автоматические данные'!$H$4</f>
        <v>7</v>
      </c>
      <c r="F174" s="247"/>
      <c r="G174" s="248"/>
      <c r="H174" s="246">
        <f>'Автоматические данные'!$H$5</f>
        <v>5</v>
      </c>
      <c r="I174" s="247"/>
      <c r="J174" s="248"/>
      <c r="K174" s="246">
        <f>'Автоматические данные'!$H$6</f>
        <v>0</v>
      </c>
      <c r="L174" s="247"/>
      <c r="M174" s="248"/>
      <c r="N174" s="4"/>
    </row>
    <row r="175" spans="1:14" ht="18">
      <c r="A175" s="243" t="str">
        <f>'Ручные данные'!$I$4</f>
        <v>I квартал 2018 г.</v>
      </c>
      <c r="B175" s="244"/>
      <c r="C175" s="244"/>
      <c r="D175" s="245"/>
      <c r="E175" s="246">
        <f>'Автоматические данные'!$J$4</f>
        <v>12</v>
      </c>
      <c r="F175" s="247"/>
      <c r="G175" s="248"/>
      <c r="H175" s="246">
        <f>'Автоматические данные'!$J$5</f>
        <v>3</v>
      </c>
      <c r="I175" s="247"/>
      <c r="J175" s="248"/>
      <c r="K175" s="246">
        <f>'Автоматические данные'!$J$6</f>
        <v>0</v>
      </c>
      <c r="L175" s="247"/>
      <c r="M175" s="248"/>
      <c r="N175" s="4"/>
    </row>
    <row r="176" spans="1:14" ht="18">
      <c r="A176" s="243" t="str">
        <f>'Ручные данные'!$I$5</f>
        <v>II квартал 2017 г.</v>
      </c>
      <c r="B176" s="244"/>
      <c r="C176" s="244"/>
      <c r="D176" s="245"/>
      <c r="E176" s="246">
        <f>'Автоматические данные'!$L$4</f>
        <v>3</v>
      </c>
      <c r="F176" s="247"/>
      <c r="G176" s="248"/>
      <c r="H176" s="246">
        <f>'Автоматические данные'!$L$5</f>
        <v>0</v>
      </c>
      <c r="I176" s="247"/>
      <c r="J176" s="248"/>
      <c r="K176" s="246">
        <f>'Автоматические данные'!$L$6</f>
        <v>4</v>
      </c>
      <c r="L176" s="247"/>
      <c r="M176" s="248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249" t="s">
        <v>17</v>
      </c>
      <c r="I178" s="249"/>
      <c r="J178" s="249"/>
      <c r="K178" s="249"/>
      <c r="L178" s="249"/>
      <c r="M178" s="249"/>
    </row>
    <row r="179" spans="1:13">
      <c r="A179" s="4"/>
      <c r="B179" s="4"/>
      <c r="C179" s="4"/>
      <c r="D179" s="4"/>
      <c r="E179" s="4"/>
      <c r="F179" s="4"/>
      <c r="G179" s="4"/>
      <c r="H179" s="249"/>
      <c r="I179" s="249"/>
      <c r="J179" s="249"/>
      <c r="K179" s="249"/>
      <c r="L179" s="249"/>
      <c r="M179" s="249"/>
    </row>
    <row r="180" spans="1:13">
      <c r="A180" s="4"/>
      <c r="B180" s="4"/>
      <c r="C180" s="4"/>
      <c r="D180" s="4"/>
      <c r="E180" s="4"/>
      <c r="F180" s="4"/>
      <c r="G180" s="4"/>
      <c r="H180" s="249"/>
      <c r="I180" s="249"/>
      <c r="J180" s="249"/>
      <c r="K180" s="249"/>
      <c r="L180" s="249"/>
      <c r="M180" s="249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250" t="s">
        <v>191</v>
      </c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</row>
    <row r="201" spans="1:14">
      <c r="A201" s="250"/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</row>
    <row r="202" spans="1:14" ht="38.25" customHeight="1">
      <c r="A202" s="250"/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</row>
    <row r="203" spans="1:14" ht="18">
      <c r="A203" s="251" t="s">
        <v>0</v>
      </c>
      <c r="B203" s="252"/>
      <c r="C203" s="252"/>
      <c r="D203" s="253"/>
      <c r="E203" s="254" t="s">
        <v>1</v>
      </c>
      <c r="F203" s="255"/>
      <c r="G203" s="256"/>
      <c r="H203" s="254" t="s">
        <v>2</v>
      </c>
      <c r="I203" s="255"/>
      <c r="J203" s="256"/>
      <c r="K203" s="254" t="s">
        <v>3</v>
      </c>
      <c r="L203" s="255"/>
      <c r="M203" s="256"/>
    </row>
    <row r="204" spans="1:14" ht="18">
      <c r="A204" s="260" t="str">
        <f>'Ручные данные'!$I$3</f>
        <v>II квартал 2018 г.</v>
      </c>
      <c r="B204" s="261"/>
      <c r="C204" s="261"/>
      <c r="D204" s="262"/>
      <c r="E204" s="257">
        <f>'Автоматические данные'!$H$8</f>
        <v>58.333333333333336</v>
      </c>
      <c r="F204" s="258"/>
      <c r="G204" s="259"/>
      <c r="H204" s="257">
        <f>'Автоматические данные'!$H$9</f>
        <v>41.666666666666671</v>
      </c>
      <c r="I204" s="258"/>
      <c r="J204" s="259"/>
      <c r="K204" s="257">
        <f>'Автоматические данные'!$H$10</f>
        <v>0</v>
      </c>
      <c r="L204" s="258"/>
      <c r="M204" s="259"/>
    </row>
    <row r="205" spans="1:14" ht="18">
      <c r="A205" s="260" t="str">
        <f>'Ручные данные'!$I$4</f>
        <v>I квартал 2018 г.</v>
      </c>
      <c r="B205" s="261"/>
      <c r="C205" s="261"/>
      <c r="D205" s="262"/>
      <c r="E205" s="257">
        <f>'Автоматические данные'!$J$4</f>
        <v>12</v>
      </c>
      <c r="F205" s="258"/>
      <c r="G205" s="259"/>
      <c r="H205" s="257">
        <f>'Автоматические данные'!$J$5</f>
        <v>3</v>
      </c>
      <c r="I205" s="258"/>
      <c r="J205" s="259"/>
      <c r="K205" s="257">
        <f>'Автоматические данные'!$J$6</f>
        <v>0</v>
      </c>
      <c r="L205" s="258"/>
      <c r="M205" s="259"/>
    </row>
    <row r="206" spans="1:14" ht="18">
      <c r="A206" s="260" t="str">
        <f>'Ручные данные'!$I$5</f>
        <v>II квартал 2017 г.</v>
      </c>
      <c r="B206" s="261"/>
      <c r="C206" s="261"/>
      <c r="D206" s="262"/>
      <c r="E206" s="257">
        <f>'Автоматические данные'!$L$4</f>
        <v>3</v>
      </c>
      <c r="F206" s="258"/>
      <c r="G206" s="259"/>
      <c r="H206" s="257">
        <f>'Автоматические данные'!$L$5</f>
        <v>0</v>
      </c>
      <c r="I206" s="258"/>
      <c r="J206" s="259"/>
      <c r="K206" s="257">
        <f>'Автоматические данные'!$L$6</f>
        <v>4</v>
      </c>
      <c r="L206" s="258"/>
      <c r="M206" s="259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275" t="s">
        <v>22</v>
      </c>
      <c r="B230" s="275"/>
      <c r="C230" s="275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</row>
    <row r="231" spans="1:14">
      <c r="A231" s="275"/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</row>
    <row r="232" spans="1:14" ht="18.75" customHeight="1">
      <c r="A232" s="275"/>
      <c r="B232" s="275"/>
      <c r="C232" s="275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</row>
    <row r="233" spans="1:14" ht="22.5" customHeight="1">
      <c r="A233" s="276" t="s">
        <v>0</v>
      </c>
      <c r="B233" s="279"/>
      <c r="C233" s="280"/>
      <c r="D233" s="280"/>
      <c r="E233" s="281"/>
      <c r="F233" s="276" t="s">
        <v>24</v>
      </c>
      <c r="G233" s="277"/>
      <c r="H233" s="276" t="s">
        <v>23</v>
      </c>
      <c r="I233" s="278"/>
      <c r="J233" s="276" t="s">
        <v>20</v>
      </c>
      <c r="K233" s="277"/>
      <c r="L233" s="276" t="s">
        <v>21</v>
      </c>
      <c r="M233" s="277"/>
    </row>
    <row r="234" spans="1:14" ht="18">
      <c r="A234" s="263" t="str">
        <f>'Ручные данные'!$I$3</f>
        <v>II квартал 2018 г.</v>
      </c>
      <c r="B234" s="264"/>
      <c r="C234" s="265"/>
      <c r="D234" s="265"/>
      <c r="E234" s="266"/>
      <c r="F234" s="178">
        <f>'Автоматические данные'!$H$11</f>
        <v>12</v>
      </c>
      <c r="G234" s="270"/>
      <c r="H234" s="273">
        <f>'Автоматические данные'!$H$12</f>
        <v>0</v>
      </c>
      <c r="I234" s="274"/>
      <c r="J234" s="273">
        <f>'Автоматические данные'!$H$13</f>
        <v>0</v>
      </c>
      <c r="K234" s="274"/>
      <c r="L234" s="273">
        <f>'Автоматические данные'!$H$14</f>
        <v>0</v>
      </c>
      <c r="M234" s="274"/>
    </row>
    <row r="235" spans="1:14" ht="18">
      <c r="A235" s="267"/>
      <c r="B235" s="268"/>
      <c r="C235" s="268"/>
      <c r="D235" s="268"/>
      <c r="E235" s="269"/>
      <c r="F235" s="271">
        <f>SUM(F234/'Автоматические данные'!H15*100)</f>
        <v>100</v>
      </c>
      <c r="G235" s="272"/>
      <c r="H235" s="271">
        <f>SUM(H234/'Автоматические данные'!H15*100)</f>
        <v>0</v>
      </c>
      <c r="I235" s="272"/>
      <c r="J235" s="271">
        <f>SUM(J234/'Автоматические данные'!H15*100)</f>
        <v>0</v>
      </c>
      <c r="K235" s="272"/>
      <c r="L235" s="271">
        <f>SUM(L234/'Автоматические данные'!H15*100)</f>
        <v>0</v>
      </c>
      <c r="M235" s="272"/>
    </row>
    <row r="236" spans="1:14" ht="18">
      <c r="A236" s="282" t="str">
        <f>'Ручные данные'!$I$4</f>
        <v>I квартал 2018 г.</v>
      </c>
      <c r="B236" s="283"/>
      <c r="C236" s="284"/>
      <c r="D236" s="284"/>
      <c r="E236" s="285"/>
      <c r="F236" s="178">
        <f>'Автоматические данные'!$J$11</f>
        <v>14</v>
      </c>
      <c r="G236" s="179"/>
      <c r="H236" s="178">
        <f>'Автоматические данные'!$J$12</f>
        <v>0</v>
      </c>
      <c r="I236" s="179"/>
      <c r="J236" s="178">
        <f>'Автоматические данные'!$J$13</f>
        <v>0</v>
      </c>
      <c r="K236" s="179"/>
      <c r="L236" s="178">
        <f>'Автоматические данные'!$J$14</f>
        <v>1</v>
      </c>
      <c r="M236" s="179"/>
    </row>
    <row r="237" spans="1:14" ht="18">
      <c r="A237" s="286"/>
      <c r="B237" s="287"/>
      <c r="C237" s="287"/>
      <c r="D237" s="287"/>
      <c r="E237" s="288"/>
      <c r="F237" s="271">
        <v>0</v>
      </c>
      <c r="G237" s="272"/>
      <c r="H237" s="271">
        <v>0</v>
      </c>
      <c r="I237" s="272"/>
      <c r="J237" s="271">
        <v>0</v>
      </c>
      <c r="K237" s="272"/>
      <c r="L237" s="271">
        <v>0</v>
      </c>
      <c r="M237" s="272"/>
    </row>
    <row r="238" spans="1:14" ht="18">
      <c r="A238" s="289" t="str">
        <f>'Ручные данные'!$I$5</f>
        <v>II квартал 2017 г.</v>
      </c>
      <c r="B238" s="290"/>
      <c r="C238" s="291"/>
      <c r="D238" s="291"/>
      <c r="E238" s="292"/>
      <c r="F238" s="178">
        <f>'Автоматические данные'!$L$11</f>
        <v>29</v>
      </c>
      <c r="G238" s="179"/>
      <c r="H238" s="178">
        <f>'Автоматические данные'!$L$12</f>
        <v>0</v>
      </c>
      <c r="I238" s="179"/>
      <c r="J238" s="178">
        <f>'Автоматические данные'!$L$13</f>
        <v>0</v>
      </c>
      <c r="K238" s="179"/>
      <c r="L238" s="178">
        <f>'Автоматические данные'!$L$14</f>
        <v>-22</v>
      </c>
      <c r="M238" s="179"/>
    </row>
    <row r="239" spans="1:14" ht="18">
      <c r="A239" s="293"/>
      <c r="B239" s="294"/>
      <c r="C239" s="294"/>
      <c r="D239" s="294"/>
      <c r="E239" s="295"/>
      <c r="F239" s="271">
        <v>0</v>
      </c>
      <c r="G239" s="272"/>
      <c r="H239" s="271">
        <v>0</v>
      </c>
      <c r="I239" s="272"/>
      <c r="J239" s="271">
        <v>0</v>
      </c>
      <c r="K239" s="272"/>
      <c r="L239" s="271">
        <v>0</v>
      </c>
      <c r="M239" s="272"/>
    </row>
    <row r="240" spans="1:14" ht="24.75" customHeight="1">
      <c r="A240" s="299" t="s">
        <v>26</v>
      </c>
      <c r="B240" s="299"/>
      <c r="C240" s="299"/>
      <c r="D240" s="299"/>
      <c r="E240" s="299"/>
      <c r="F240" s="299"/>
      <c r="G240" s="299"/>
      <c r="H240" s="299" t="s">
        <v>27</v>
      </c>
      <c r="I240" s="300"/>
      <c r="J240" s="300"/>
      <c r="K240" s="300"/>
      <c r="L240" s="300"/>
      <c r="M240" s="300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303" t="s">
        <v>148</v>
      </c>
      <c r="B260" s="303"/>
      <c r="C260" s="303"/>
      <c r="D260" s="303"/>
      <c r="E260" s="303"/>
      <c r="F260" s="303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301" t="str">
        <f>'Ручные данные'!$I$3</f>
        <v>II квартал 2018 г.</v>
      </c>
      <c r="B262" s="302"/>
      <c r="C262" s="301" t="str">
        <f>'Ручные данные'!$I$4</f>
        <v>I квартал 2018 г.</v>
      </c>
      <c r="D262" s="302"/>
      <c r="E262" s="301" t="str">
        <f>'Ручные данные'!$I$5</f>
        <v>II квартал 2017 г.</v>
      </c>
      <c r="F262" s="302"/>
      <c r="G262" s="3"/>
      <c r="H262" s="3"/>
      <c r="I262" s="3"/>
      <c r="J262" s="3"/>
      <c r="K262" s="3"/>
      <c r="L262" s="3"/>
      <c r="M262" s="3"/>
    </row>
    <row r="263" spans="1:13" ht="73.5" customHeight="1">
      <c r="A263" s="304">
        <f>'Автоматические данные'!$H$16</f>
        <v>0.18514032865494007</v>
      </c>
      <c r="B263" s="305"/>
      <c r="C263" s="304">
        <f>'Автоматические данные'!$J$16</f>
        <v>0.2314254108186751</v>
      </c>
      <c r="D263" s="305"/>
      <c r="E263" s="304">
        <f>'Автоматические данные'!$L$16</f>
        <v>0.1069698497837681</v>
      </c>
      <c r="F263" s="305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296" t="s">
        <v>29</v>
      </c>
      <c r="B265" s="296"/>
      <c r="C265" s="296"/>
      <c r="D265" s="296"/>
      <c r="E265" s="296"/>
      <c r="F265" s="296"/>
      <c r="G265" s="297" t="s">
        <v>30</v>
      </c>
      <c r="H265" s="297"/>
      <c r="I265" s="297"/>
      <c r="J265" s="297"/>
      <c r="K265" s="297"/>
      <c r="L265" s="297"/>
      <c r="M265" s="298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145" t="s">
        <v>33</v>
      </c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</row>
    <row r="283" spans="1:14" ht="21">
      <c r="A283" s="218"/>
      <c r="B283" s="218"/>
      <c r="C283" s="218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</row>
    <row r="284" spans="1:14" ht="18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21" t="s">
        <v>34</v>
      </c>
      <c r="B285" s="222"/>
      <c r="C285" s="222"/>
      <c r="D285" s="222"/>
      <c r="E285" s="222"/>
      <c r="F285" s="222"/>
      <c r="G285" s="223"/>
      <c r="H285" s="219" t="str">
        <f>'Ручные данные'!$I$3</f>
        <v>II квартал 2018 г.</v>
      </c>
      <c r="I285" s="220"/>
      <c r="J285" s="219" t="str">
        <f>'Ручные данные'!$I$4</f>
        <v>I квартал 2018 г.</v>
      </c>
      <c r="K285" s="220"/>
      <c r="L285" s="219" t="str">
        <f>'Ручные данные'!$I$5</f>
        <v>II квартал 2017 г.</v>
      </c>
      <c r="M285" s="220"/>
    </row>
    <row r="286" spans="1:14" ht="18">
      <c r="A286" s="224" t="s">
        <v>35</v>
      </c>
      <c r="B286" s="225"/>
      <c r="C286" s="225"/>
      <c r="D286" s="225"/>
      <c r="E286" s="225"/>
      <c r="F286" s="225"/>
      <c r="G286" s="226"/>
      <c r="H286" s="178">
        <f>'Автоматические данные'!$H$21</f>
        <v>0</v>
      </c>
      <c r="I286" s="179"/>
      <c r="J286" s="178">
        <f>'Автоматические данные'!$J$21</f>
        <v>3</v>
      </c>
      <c r="K286" s="179"/>
      <c r="L286" s="178">
        <f>'Автоматические данные'!$L$21</f>
        <v>1</v>
      </c>
      <c r="M286" s="179"/>
    </row>
    <row r="287" spans="1:14" ht="18">
      <c r="A287" s="227"/>
      <c r="B287" s="228"/>
      <c r="C287" s="228"/>
      <c r="D287" s="228"/>
      <c r="E287" s="228"/>
      <c r="F287" s="228"/>
      <c r="G287" s="229"/>
      <c r="H287" s="180">
        <f>'Автоматические данные'!$H$28</f>
        <v>0</v>
      </c>
      <c r="I287" s="181"/>
      <c r="J287" s="180">
        <f>'Автоматические данные'!$J$28</f>
        <v>20</v>
      </c>
      <c r="K287" s="181"/>
      <c r="L287" s="180">
        <f>'Автоматические данные'!$L$28</f>
        <v>3.3333333333333335</v>
      </c>
      <c r="M287" s="181"/>
    </row>
    <row r="288" spans="1:14" ht="18">
      <c r="A288" s="230"/>
      <c r="B288" s="231"/>
      <c r="C288" s="231"/>
      <c r="D288" s="231"/>
      <c r="E288" s="231"/>
      <c r="F288" s="231"/>
      <c r="G288" s="232"/>
      <c r="H288" s="182">
        <f>'Автоматические данные'!$H$34</f>
        <v>0</v>
      </c>
      <c r="I288" s="183"/>
      <c r="J288" s="182">
        <f>'Автоматические данные'!$J$34</f>
        <v>4.6285082163735017E-2</v>
      </c>
      <c r="K288" s="183"/>
      <c r="L288" s="182">
        <f>'Автоматические данные'!$L$34</f>
        <v>1.5428360721245008E-2</v>
      </c>
      <c r="M288" s="183"/>
    </row>
    <row r="289" spans="1:13" ht="18">
      <c r="A289" s="200" t="s">
        <v>36</v>
      </c>
      <c r="B289" s="201"/>
      <c r="C289" s="201"/>
      <c r="D289" s="201"/>
      <c r="E289" s="201"/>
      <c r="F289" s="189"/>
      <c r="G289" s="190"/>
      <c r="H289" s="178">
        <f>'Автоматические данные'!$H$22</f>
        <v>2</v>
      </c>
      <c r="I289" s="179"/>
      <c r="J289" s="178">
        <f>'Автоматические данные'!$J$22</f>
        <v>2</v>
      </c>
      <c r="K289" s="179"/>
      <c r="L289" s="178">
        <f>'Автоматические данные'!$L$22</f>
        <v>5</v>
      </c>
      <c r="M289" s="179"/>
    </row>
    <row r="290" spans="1:13" ht="18">
      <c r="A290" s="202"/>
      <c r="B290" s="203"/>
      <c r="C290" s="203"/>
      <c r="D290" s="203"/>
      <c r="E290" s="203"/>
      <c r="F290" s="193"/>
      <c r="G290" s="194"/>
      <c r="H290" s="180">
        <f>'Автоматические данные'!$H$29</f>
        <v>15.384615384615385</v>
      </c>
      <c r="I290" s="181"/>
      <c r="J290" s="180">
        <f>'Автоматические данные'!$J$29</f>
        <v>13.333333333333334</v>
      </c>
      <c r="K290" s="181"/>
      <c r="L290" s="180">
        <f>'Автоматические данные'!$L$29</f>
        <v>16.666666666666664</v>
      </c>
      <c r="M290" s="181"/>
    </row>
    <row r="291" spans="1:13" ht="18">
      <c r="A291" s="204"/>
      <c r="B291" s="205"/>
      <c r="C291" s="205"/>
      <c r="D291" s="205"/>
      <c r="E291" s="205"/>
      <c r="F291" s="197"/>
      <c r="G291" s="198"/>
      <c r="H291" s="182">
        <f>'Автоматические данные'!$H$35</f>
        <v>3.0856721442490017E-2</v>
      </c>
      <c r="I291" s="183"/>
      <c r="J291" s="182">
        <f>'Автоматические данные'!$J$35</f>
        <v>3.0856721442490017E-2</v>
      </c>
      <c r="K291" s="183"/>
      <c r="L291" s="182">
        <f>'Автоматические данные'!$L$35</f>
        <v>7.7141803606225037E-2</v>
      </c>
      <c r="M291" s="183"/>
    </row>
    <row r="292" spans="1:13" ht="18">
      <c r="A292" s="206" t="s">
        <v>37</v>
      </c>
      <c r="B292" s="207"/>
      <c r="C292" s="207"/>
      <c r="D292" s="207"/>
      <c r="E292" s="207"/>
      <c r="F292" s="189"/>
      <c r="G292" s="190"/>
      <c r="H292" s="178">
        <f>'Автоматические данные'!$H$23</f>
        <v>0</v>
      </c>
      <c r="I292" s="179"/>
      <c r="J292" s="178">
        <f>'Автоматические данные'!$J$23</f>
        <v>0</v>
      </c>
      <c r="K292" s="179"/>
      <c r="L292" s="178">
        <f>'Автоматические данные'!$L$23</f>
        <v>0</v>
      </c>
      <c r="M292" s="179"/>
    </row>
    <row r="293" spans="1:13" ht="18">
      <c r="A293" s="208"/>
      <c r="B293" s="209"/>
      <c r="C293" s="209"/>
      <c r="D293" s="209"/>
      <c r="E293" s="209"/>
      <c r="F293" s="193"/>
      <c r="G293" s="194"/>
      <c r="H293" s="180">
        <f>'Автоматические данные'!$H$30</f>
        <v>0</v>
      </c>
      <c r="I293" s="181"/>
      <c r="J293" s="180">
        <f>'Автоматические данные'!$J$30</f>
        <v>0</v>
      </c>
      <c r="K293" s="181"/>
      <c r="L293" s="180">
        <f>'Автоматические данные'!$L$30</f>
        <v>0</v>
      </c>
      <c r="M293" s="181"/>
    </row>
    <row r="294" spans="1:13" ht="18">
      <c r="A294" s="210"/>
      <c r="B294" s="211"/>
      <c r="C294" s="211"/>
      <c r="D294" s="211"/>
      <c r="E294" s="211"/>
      <c r="F294" s="197"/>
      <c r="G294" s="198"/>
      <c r="H294" s="182">
        <f>'Автоматические данные'!$H$36</f>
        <v>0</v>
      </c>
      <c r="I294" s="183"/>
      <c r="J294" s="182">
        <f>'Автоматические данные'!$J$36</f>
        <v>0</v>
      </c>
      <c r="K294" s="183"/>
      <c r="L294" s="182">
        <f>'Автоматические данные'!$L$36</f>
        <v>0</v>
      </c>
      <c r="M294" s="183"/>
    </row>
    <row r="295" spans="1:13" ht="18">
      <c r="A295" s="212" t="s">
        <v>38</v>
      </c>
      <c r="B295" s="213"/>
      <c r="C295" s="213"/>
      <c r="D295" s="213"/>
      <c r="E295" s="213"/>
      <c r="F295" s="189"/>
      <c r="G295" s="190"/>
      <c r="H295" s="178">
        <f>'Автоматические данные'!$H$24</f>
        <v>2</v>
      </c>
      <c r="I295" s="179"/>
      <c r="J295" s="178">
        <f>'Автоматические данные'!$J$24</f>
        <v>3</v>
      </c>
      <c r="K295" s="179"/>
      <c r="L295" s="178">
        <f>'Автоматические данные'!$L$24</f>
        <v>2</v>
      </c>
      <c r="M295" s="179"/>
    </row>
    <row r="296" spans="1:13" ht="18">
      <c r="A296" s="214"/>
      <c r="B296" s="215"/>
      <c r="C296" s="215"/>
      <c r="D296" s="215"/>
      <c r="E296" s="215"/>
      <c r="F296" s="193"/>
      <c r="G296" s="194"/>
      <c r="H296" s="180">
        <f>'Автоматические данные'!$H$31</f>
        <v>15.384615384615385</v>
      </c>
      <c r="I296" s="181"/>
      <c r="J296" s="180">
        <f>'Автоматические данные'!$J$31</f>
        <v>20</v>
      </c>
      <c r="K296" s="181"/>
      <c r="L296" s="180">
        <f>'Автоматические данные'!$L$31</f>
        <v>6.666666666666667</v>
      </c>
      <c r="M296" s="181"/>
    </row>
    <row r="297" spans="1:13" ht="18">
      <c r="A297" s="216"/>
      <c r="B297" s="217"/>
      <c r="C297" s="217"/>
      <c r="D297" s="217"/>
      <c r="E297" s="217"/>
      <c r="F297" s="197"/>
      <c r="G297" s="198"/>
      <c r="H297" s="182">
        <f>'Автоматические данные'!$H$37</f>
        <v>3.0856721442490017E-2</v>
      </c>
      <c r="I297" s="183"/>
      <c r="J297" s="182">
        <f>'Автоматические данные'!$J$37</f>
        <v>4.6285082163735017E-2</v>
      </c>
      <c r="K297" s="183"/>
      <c r="L297" s="182">
        <f>'Автоматические данные'!$L$37</f>
        <v>3.0856721442490017E-2</v>
      </c>
      <c r="M297" s="183"/>
    </row>
    <row r="298" spans="1:13" ht="18">
      <c r="A298" s="187" t="s">
        <v>39</v>
      </c>
      <c r="B298" s="188"/>
      <c r="C298" s="188"/>
      <c r="D298" s="188"/>
      <c r="E298" s="188"/>
      <c r="F298" s="189"/>
      <c r="G298" s="190"/>
      <c r="H298" s="185">
        <f>'Автоматические данные'!$H$25</f>
        <v>9</v>
      </c>
      <c r="I298" s="179"/>
      <c r="J298" s="178">
        <f>'Автоматические данные'!$J$25</f>
        <v>7</v>
      </c>
      <c r="K298" s="179"/>
      <c r="L298" s="178">
        <f>'Автоматические данные'!$L$25</f>
        <v>22</v>
      </c>
      <c r="M298" s="179"/>
    </row>
    <row r="299" spans="1:13" ht="18">
      <c r="A299" s="191"/>
      <c r="B299" s="192"/>
      <c r="C299" s="192"/>
      <c r="D299" s="192"/>
      <c r="E299" s="192"/>
      <c r="F299" s="193"/>
      <c r="G299" s="194"/>
      <c r="H299" s="199">
        <f>'Автоматические данные'!$H$32</f>
        <v>69.230769230769226</v>
      </c>
      <c r="I299" s="181"/>
      <c r="J299" s="180">
        <f>'Автоматические данные'!$J$32</f>
        <v>46.666666666666664</v>
      </c>
      <c r="K299" s="181"/>
      <c r="L299" s="180">
        <f>'Автоматические данные'!$L$32</f>
        <v>73.333333333333329</v>
      </c>
      <c r="M299" s="181"/>
    </row>
    <row r="300" spans="1:13" ht="18">
      <c r="A300" s="195"/>
      <c r="B300" s="196"/>
      <c r="C300" s="196"/>
      <c r="D300" s="196"/>
      <c r="E300" s="196"/>
      <c r="F300" s="197"/>
      <c r="G300" s="198"/>
      <c r="H300" s="186">
        <f>'Автоматические данные'!$H$38</f>
        <v>0.13885524649120506</v>
      </c>
      <c r="I300" s="183"/>
      <c r="J300" s="182">
        <f>'Автоматические данные'!$J$38</f>
        <v>0.10799852504871504</v>
      </c>
      <c r="K300" s="183"/>
      <c r="L300" s="182">
        <f>'Автоматические данные'!$L$38</f>
        <v>0.33942393586739011</v>
      </c>
      <c r="M300" s="183"/>
    </row>
    <row r="302" spans="1:13" ht="18.75">
      <c r="A302" s="11">
        <v>9</v>
      </c>
      <c r="B302" s="184" t="s">
        <v>41</v>
      </c>
      <c r="C302" s="184"/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</row>
    <row r="303" spans="1:13" ht="18.75">
      <c r="A303" s="12">
        <v>100</v>
      </c>
      <c r="B303" s="184" t="s">
        <v>40</v>
      </c>
      <c r="C303" s="184"/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</row>
    <row r="304" spans="1:13" ht="18.75">
      <c r="A304" s="13">
        <v>100</v>
      </c>
      <c r="B304" s="184" t="s">
        <v>42</v>
      </c>
      <c r="C304" s="184"/>
      <c r="D304" s="184"/>
      <c r="E304" s="184"/>
      <c r="F304" s="184"/>
      <c r="G304" s="184"/>
      <c r="H304" s="184"/>
      <c r="I304" s="184"/>
      <c r="J304" s="184"/>
      <c r="K304" s="184"/>
      <c r="L304" s="184"/>
      <c r="M304" s="184"/>
    </row>
    <row r="306" spans="1:14" ht="37.5" customHeight="1">
      <c r="A306" s="145" t="s">
        <v>290</v>
      </c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</row>
    <row r="307" spans="1:14" ht="15.75">
      <c r="A307" s="346" t="str">
        <f>'Ручные данные'!$I$3</f>
        <v>II квартал 2018 г.</v>
      </c>
      <c r="B307" s="346"/>
      <c r="C307" s="346"/>
      <c r="D307" s="346"/>
      <c r="E307" s="346"/>
      <c r="F307" s="346"/>
      <c r="G307" s="346"/>
      <c r="H307" s="346"/>
      <c r="I307" s="346"/>
      <c r="J307" s="346"/>
      <c r="K307" s="346"/>
      <c r="L307" s="346"/>
      <c r="M307" s="346"/>
    </row>
    <row r="308" spans="1:14" ht="18.75">
      <c r="A308" s="349" t="s">
        <v>73</v>
      </c>
      <c r="B308" s="350"/>
      <c r="C308" s="347" t="s">
        <v>74</v>
      </c>
      <c r="D308" s="351"/>
      <c r="E308" s="351"/>
      <c r="F308" s="351"/>
      <c r="G308" s="352"/>
      <c r="H308" s="347" t="s">
        <v>75</v>
      </c>
      <c r="I308" s="348"/>
      <c r="J308" s="347" t="s">
        <v>46</v>
      </c>
      <c r="K308" s="348"/>
      <c r="L308" s="347" t="s">
        <v>47</v>
      </c>
      <c r="M308" s="348"/>
    </row>
    <row r="309" spans="1:14">
      <c r="A309" s="309" t="s">
        <v>77</v>
      </c>
      <c r="B309" s="310"/>
      <c r="C309" s="306" t="s">
        <v>48</v>
      </c>
      <c r="D309" s="307"/>
      <c r="E309" s="307"/>
      <c r="F309" s="307"/>
      <c r="G309" s="308"/>
      <c r="H309" s="315">
        <f>'Автоматические данные'!$H$41</f>
        <v>0</v>
      </c>
      <c r="I309" s="316"/>
      <c r="J309" s="356" t="e">
        <f>'Автоматические данные'!$J$41</f>
        <v>#DIV/0!</v>
      </c>
      <c r="K309" s="357"/>
      <c r="L309" s="356">
        <f>'Автоматические данные'!$L$41</f>
        <v>0</v>
      </c>
      <c r="M309" s="357"/>
    </row>
    <row r="310" spans="1:14">
      <c r="A310" s="311"/>
      <c r="B310" s="312"/>
      <c r="C310" s="306" t="s">
        <v>49</v>
      </c>
      <c r="D310" s="307"/>
      <c r="E310" s="307"/>
      <c r="F310" s="307"/>
      <c r="G310" s="308"/>
      <c r="H310" s="315">
        <f>'Автоматические данные'!$H$42</f>
        <v>0</v>
      </c>
      <c r="I310" s="316"/>
      <c r="J310" s="356" t="e">
        <f>'Автоматические данные'!$J$42</f>
        <v>#DIV/0!</v>
      </c>
      <c r="K310" s="357"/>
      <c r="L310" s="356">
        <f>'Автоматические данные'!$L$42</f>
        <v>0</v>
      </c>
      <c r="M310" s="357"/>
    </row>
    <row r="311" spans="1:14">
      <c r="A311" s="311"/>
      <c r="B311" s="312"/>
      <c r="C311" s="353" t="s">
        <v>50</v>
      </c>
      <c r="D311" s="354"/>
      <c r="E311" s="354"/>
      <c r="F311" s="354"/>
      <c r="G311" s="355"/>
      <c r="H311" s="315">
        <f>'Автоматические данные'!$H$43</f>
        <v>0</v>
      </c>
      <c r="I311" s="316"/>
      <c r="J311" s="356" t="e">
        <f>'Автоматические данные'!$J$43</f>
        <v>#DIV/0!</v>
      </c>
      <c r="K311" s="357"/>
      <c r="L311" s="356">
        <f>'Автоматические данные'!$L$43</f>
        <v>0</v>
      </c>
      <c r="M311" s="357"/>
    </row>
    <row r="312" spans="1:14">
      <c r="A312" s="311"/>
      <c r="B312" s="312"/>
      <c r="C312" s="306" t="s">
        <v>51</v>
      </c>
      <c r="D312" s="307"/>
      <c r="E312" s="307"/>
      <c r="F312" s="307"/>
      <c r="G312" s="308"/>
      <c r="H312" s="315">
        <f>'Автоматические данные'!$H$44</f>
        <v>0</v>
      </c>
      <c r="I312" s="316"/>
      <c r="J312" s="356" t="e">
        <f>'Автоматические данные'!$J$44</f>
        <v>#DIV/0!</v>
      </c>
      <c r="K312" s="357"/>
      <c r="L312" s="356">
        <f>'Автоматические данные'!$L$44</f>
        <v>0</v>
      </c>
      <c r="M312" s="357"/>
    </row>
    <row r="313" spans="1:14">
      <c r="A313" s="313"/>
      <c r="B313" s="314"/>
      <c r="C313" s="306" t="s">
        <v>52</v>
      </c>
      <c r="D313" s="307"/>
      <c r="E313" s="307"/>
      <c r="F313" s="307"/>
      <c r="G313" s="308"/>
      <c r="H313" s="315">
        <f>'Автоматические данные'!$H$45</f>
        <v>0</v>
      </c>
      <c r="I313" s="316"/>
      <c r="J313" s="356" t="e">
        <f>'Автоматические данные'!$J$45</f>
        <v>#DIV/0!</v>
      </c>
      <c r="K313" s="357"/>
      <c r="L313" s="356">
        <f>'Автоматические данные'!$L$45</f>
        <v>0</v>
      </c>
      <c r="M313" s="357"/>
    </row>
    <row r="314" spans="1:14" ht="21" customHeight="1">
      <c r="A314" s="358" t="s">
        <v>76</v>
      </c>
      <c r="B314" s="359"/>
      <c r="C314" s="364" t="s">
        <v>53</v>
      </c>
      <c r="D314" s="365"/>
      <c r="E314" s="365"/>
      <c r="F314" s="365"/>
      <c r="G314" s="366"/>
      <c r="H314" s="367">
        <f>'Автоматические данные'!$H$47</f>
        <v>0</v>
      </c>
      <c r="I314" s="368"/>
      <c r="J314" s="331">
        <f>'Автоматические данные'!$J$47</f>
        <v>0</v>
      </c>
      <c r="K314" s="332"/>
      <c r="L314" s="331">
        <f>'Автоматические данные'!$L$47</f>
        <v>0</v>
      </c>
      <c r="M314" s="332"/>
    </row>
    <row r="315" spans="1:14">
      <c r="A315" s="360"/>
      <c r="B315" s="361"/>
      <c r="C315" s="369" t="s">
        <v>54</v>
      </c>
      <c r="D315" s="370"/>
      <c r="E315" s="370"/>
      <c r="F315" s="370"/>
      <c r="G315" s="371"/>
      <c r="H315" s="367">
        <f>'Автоматические данные'!$H$48</f>
        <v>0</v>
      </c>
      <c r="I315" s="368"/>
      <c r="J315" s="331">
        <f>'Автоматические данные'!$J$48</f>
        <v>0</v>
      </c>
      <c r="K315" s="332"/>
      <c r="L315" s="331">
        <f>'Автоматические данные'!$L$48</f>
        <v>0</v>
      </c>
      <c r="M315" s="332"/>
    </row>
    <row r="316" spans="1:14">
      <c r="A316" s="360"/>
      <c r="B316" s="361"/>
      <c r="C316" s="364" t="s">
        <v>55</v>
      </c>
      <c r="D316" s="365"/>
      <c r="E316" s="365"/>
      <c r="F316" s="365"/>
      <c r="G316" s="366"/>
      <c r="H316" s="367">
        <f>'Автоматические данные'!$H$49</f>
        <v>0</v>
      </c>
      <c r="I316" s="368"/>
      <c r="J316" s="331">
        <f>'Автоматические данные'!$J$49</f>
        <v>0</v>
      </c>
      <c r="K316" s="332"/>
      <c r="L316" s="331">
        <f>'Автоматические данные'!$L$49</f>
        <v>0</v>
      </c>
      <c r="M316" s="332"/>
    </row>
    <row r="317" spans="1:14">
      <c r="A317" s="360"/>
      <c r="B317" s="361"/>
      <c r="C317" s="369" t="s">
        <v>56</v>
      </c>
      <c r="D317" s="370"/>
      <c r="E317" s="370"/>
      <c r="F317" s="370"/>
      <c r="G317" s="371"/>
      <c r="H317" s="367">
        <f>'Автоматические данные'!$H$50</f>
        <v>1</v>
      </c>
      <c r="I317" s="368"/>
      <c r="J317" s="331">
        <f>'Автоматические данные'!$J$50</f>
        <v>50</v>
      </c>
      <c r="K317" s="332"/>
      <c r="L317" s="331">
        <f>'Автоматические данные'!$L$50</f>
        <v>1.5428360721245008E-2</v>
      </c>
      <c r="M317" s="332"/>
    </row>
    <row r="318" spans="1:14" ht="29.25" customHeight="1">
      <c r="A318" s="362"/>
      <c r="B318" s="363"/>
      <c r="C318" s="369" t="s">
        <v>57</v>
      </c>
      <c r="D318" s="370"/>
      <c r="E318" s="370"/>
      <c r="F318" s="370"/>
      <c r="G318" s="371"/>
      <c r="H318" s="367">
        <f>'Автоматические данные'!$H$51</f>
        <v>1</v>
      </c>
      <c r="I318" s="368"/>
      <c r="J318" s="331">
        <f>'Автоматические данные'!$J$51</f>
        <v>50</v>
      </c>
      <c r="K318" s="332"/>
      <c r="L318" s="331">
        <f>'Автоматические данные'!$L$51</f>
        <v>1.5428360721245008E-2</v>
      </c>
      <c r="M318" s="332"/>
    </row>
    <row r="319" spans="1:14">
      <c r="A319" s="333" t="s">
        <v>78</v>
      </c>
      <c r="B319" s="334"/>
      <c r="C319" s="339" t="s">
        <v>58</v>
      </c>
      <c r="D319" s="340"/>
      <c r="E319" s="340"/>
      <c r="F319" s="340"/>
      <c r="G319" s="341"/>
      <c r="H319" s="342">
        <f>'Автоматические данные'!H53</f>
        <v>0</v>
      </c>
      <c r="I319" s="343"/>
      <c r="J319" s="344">
        <v>0</v>
      </c>
      <c r="K319" s="345"/>
      <c r="L319" s="344">
        <f>'Автоматические данные'!L53</f>
        <v>0</v>
      </c>
      <c r="M319" s="345"/>
    </row>
    <row r="320" spans="1:14">
      <c r="A320" s="335"/>
      <c r="B320" s="336"/>
      <c r="C320" s="339" t="s">
        <v>59</v>
      </c>
      <c r="D320" s="340"/>
      <c r="E320" s="340"/>
      <c r="F320" s="340"/>
      <c r="G320" s="341"/>
      <c r="H320" s="342">
        <f>'Автоматические данные'!H54</f>
        <v>0</v>
      </c>
      <c r="I320" s="343"/>
      <c r="J320" s="344">
        <v>0</v>
      </c>
      <c r="K320" s="345"/>
      <c r="L320" s="344">
        <f>'Автоматические данные'!L54</f>
        <v>0</v>
      </c>
      <c r="M320" s="345"/>
    </row>
    <row r="321" spans="1:14">
      <c r="A321" s="335"/>
      <c r="B321" s="336"/>
      <c r="C321" s="372" t="s">
        <v>60</v>
      </c>
      <c r="D321" s="373"/>
      <c r="E321" s="373"/>
      <c r="F321" s="373"/>
      <c r="G321" s="374"/>
      <c r="H321" s="342">
        <f>'Автоматические данные'!H55</f>
        <v>0</v>
      </c>
      <c r="I321" s="343"/>
      <c r="J321" s="344">
        <v>0</v>
      </c>
      <c r="K321" s="345"/>
      <c r="L321" s="344">
        <f>'Автоматические данные'!L55</f>
        <v>0</v>
      </c>
      <c r="M321" s="345"/>
    </row>
    <row r="322" spans="1:14">
      <c r="A322" s="335"/>
      <c r="B322" s="336"/>
      <c r="C322" s="339" t="s">
        <v>61</v>
      </c>
      <c r="D322" s="340"/>
      <c r="E322" s="340"/>
      <c r="F322" s="340"/>
      <c r="G322" s="341"/>
      <c r="H322" s="342">
        <f>'Автоматические данные'!H56</f>
        <v>0</v>
      </c>
      <c r="I322" s="343"/>
      <c r="J322" s="344">
        <v>0</v>
      </c>
      <c r="K322" s="345"/>
      <c r="L322" s="344">
        <f>'Автоматические данные'!L56</f>
        <v>0</v>
      </c>
      <c r="M322" s="345"/>
    </row>
    <row r="323" spans="1:14">
      <c r="A323" s="337"/>
      <c r="B323" s="338"/>
      <c r="C323" s="339" t="s">
        <v>62</v>
      </c>
      <c r="D323" s="340"/>
      <c r="E323" s="340"/>
      <c r="F323" s="340"/>
      <c r="G323" s="341"/>
      <c r="H323" s="342">
        <f>'Автоматические данные'!H57</f>
        <v>0</v>
      </c>
      <c r="I323" s="343"/>
      <c r="J323" s="344">
        <v>0</v>
      </c>
      <c r="K323" s="345"/>
      <c r="L323" s="344">
        <f>'Автоматические данные'!L57</f>
        <v>0</v>
      </c>
      <c r="M323" s="345"/>
    </row>
    <row r="324" spans="1:14">
      <c r="A324" s="375" t="s">
        <v>79</v>
      </c>
      <c r="B324" s="376"/>
      <c r="C324" s="381" t="s">
        <v>63</v>
      </c>
      <c r="D324" s="382"/>
      <c r="E324" s="382"/>
      <c r="F324" s="382"/>
      <c r="G324" s="383"/>
      <c r="H324" s="384">
        <f>'Автоматические данные'!H59</f>
        <v>0</v>
      </c>
      <c r="I324" s="385"/>
      <c r="J324" s="329">
        <f>'Автоматические данные'!J59</f>
        <v>0</v>
      </c>
      <c r="K324" s="330"/>
      <c r="L324" s="329">
        <f>'Автоматические данные'!L59</f>
        <v>0</v>
      </c>
      <c r="M324" s="330"/>
    </row>
    <row r="325" spans="1:14">
      <c r="A325" s="377"/>
      <c r="B325" s="378"/>
      <c r="C325" s="381" t="s">
        <v>64</v>
      </c>
      <c r="D325" s="382"/>
      <c r="E325" s="382"/>
      <c r="F325" s="382"/>
      <c r="G325" s="383"/>
      <c r="H325" s="384">
        <f>'Автоматические данные'!H60</f>
        <v>0</v>
      </c>
      <c r="I325" s="385"/>
      <c r="J325" s="329">
        <f>'Автоматические данные'!J60</f>
        <v>0</v>
      </c>
      <c r="K325" s="330"/>
      <c r="L325" s="329">
        <f>'Автоматические данные'!L60</f>
        <v>0</v>
      </c>
      <c r="M325" s="330"/>
    </row>
    <row r="326" spans="1:14">
      <c r="A326" s="377"/>
      <c r="B326" s="378"/>
      <c r="C326" s="386" t="s">
        <v>65</v>
      </c>
      <c r="D326" s="387"/>
      <c r="E326" s="387"/>
      <c r="F326" s="387"/>
      <c r="G326" s="388"/>
      <c r="H326" s="384">
        <f>'Автоматические данные'!H61</f>
        <v>2</v>
      </c>
      <c r="I326" s="385"/>
      <c r="J326" s="329">
        <f>'Автоматические данные'!J61</f>
        <v>100</v>
      </c>
      <c r="K326" s="330"/>
      <c r="L326" s="329">
        <f>'Автоматические данные'!L61</f>
        <v>3.0856721442490017E-2</v>
      </c>
      <c r="M326" s="330"/>
    </row>
    <row r="327" spans="1:14">
      <c r="A327" s="377"/>
      <c r="B327" s="378"/>
      <c r="C327" s="381" t="s">
        <v>66</v>
      </c>
      <c r="D327" s="382"/>
      <c r="E327" s="382"/>
      <c r="F327" s="382"/>
      <c r="G327" s="383"/>
      <c r="H327" s="384">
        <f>'Автоматические данные'!H62</f>
        <v>0</v>
      </c>
      <c r="I327" s="385"/>
      <c r="J327" s="329">
        <f>'Автоматические данные'!J62</f>
        <v>0</v>
      </c>
      <c r="K327" s="330"/>
      <c r="L327" s="329">
        <f>'Автоматические данные'!L62</f>
        <v>0</v>
      </c>
      <c r="M327" s="330"/>
    </row>
    <row r="328" spans="1:14" ht="27" customHeight="1">
      <c r="A328" s="379"/>
      <c r="B328" s="380"/>
      <c r="C328" s="381" t="s">
        <v>67</v>
      </c>
      <c r="D328" s="382"/>
      <c r="E328" s="382"/>
      <c r="F328" s="382"/>
      <c r="G328" s="383"/>
      <c r="H328" s="384">
        <f>'Автоматические данные'!H63</f>
        <v>0</v>
      </c>
      <c r="I328" s="385"/>
      <c r="J328" s="329">
        <f>'Автоматические данные'!J63</f>
        <v>0</v>
      </c>
      <c r="K328" s="330"/>
      <c r="L328" s="329">
        <f>'Автоматические данные'!L63</f>
        <v>0</v>
      </c>
      <c r="M328" s="330"/>
    </row>
    <row r="329" spans="1:14" ht="15.75" customHeight="1">
      <c r="A329" s="74" t="s">
        <v>80</v>
      </c>
      <c r="B329" s="317"/>
      <c r="C329" s="322" t="s">
        <v>68</v>
      </c>
      <c r="D329" s="323"/>
      <c r="E329" s="323"/>
      <c r="F329" s="323"/>
      <c r="G329" s="324"/>
      <c r="H329" s="325">
        <f>'Автоматические данные'!H65</f>
        <v>0</v>
      </c>
      <c r="I329" s="326"/>
      <c r="J329" s="327">
        <f>'Автоматические данные'!$J$65</f>
        <v>0</v>
      </c>
      <c r="K329" s="328"/>
      <c r="L329" s="327">
        <f>'Автоматические данные'!L65</f>
        <v>0</v>
      </c>
      <c r="M329" s="328"/>
    </row>
    <row r="330" spans="1:14" ht="15.75" customHeight="1">
      <c r="A330" s="318"/>
      <c r="B330" s="319"/>
      <c r="C330" s="322" t="s">
        <v>69</v>
      </c>
      <c r="D330" s="323"/>
      <c r="E330" s="323"/>
      <c r="F330" s="323"/>
      <c r="G330" s="324"/>
      <c r="H330" s="325">
        <f>'Автоматические данные'!H66</f>
        <v>3</v>
      </c>
      <c r="I330" s="326"/>
      <c r="J330" s="327">
        <f>'Автоматические данные'!$J$66</f>
        <v>33.333333333333329</v>
      </c>
      <c r="K330" s="328"/>
      <c r="L330" s="327">
        <f>'Автоматические данные'!L66</f>
        <v>4.6285082163735017E-2</v>
      </c>
      <c r="M330" s="328"/>
    </row>
    <row r="331" spans="1:14" ht="15.75" customHeight="1">
      <c r="A331" s="318"/>
      <c r="B331" s="319"/>
      <c r="C331" s="322" t="s">
        <v>70</v>
      </c>
      <c r="D331" s="323"/>
      <c r="E331" s="323"/>
      <c r="F331" s="323"/>
      <c r="G331" s="324"/>
      <c r="H331" s="325">
        <f>'Автоматические данные'!H67</f>
        <v>0</v>
      </c>
      <c r="I331" s="326"/>
      <c r="J331" s="327">
        <f>'Автоматические данные'!$J$67</f>
        <v>0</v>
      </c>
      <c r="K331" s="328"/>
      <c r="L331" s="327">
        <f>'Автоматические данные'!L67</f>
        <v>0</v>
      </c>
      <c r="M331" s="328"/>
    </row>
    <row r="332" spans="1:14" ht="15.75" customHeight="1">
      <c r="A332" s="318"/>
      <c r="B332" s="319"/>
      <c r="C332" s="322" t="s">
        <v>71</v>
      </c>
      <c r="D332" s="323"/>
      <c r="E332" s="323"/>
      <c r="F332" s="323"/>
      <c r="G332" s="324"/>
      <c r="H332" s="325">
        <f>'Автоматические данные'!H68</f>
        <v>6</v>
      </c>
      <c r="I332" s="326"/>
      <c r="J332" s="327">
        <f>'Автоматические данные'!$J$68</f>
        <v>66.666666666666657</v>
      </c>
      <c r="K332" s="328"/>
      <c r="L332" s="327">
        <f>'Автоматические данные'!L68</f>
        <v>9.2570164327470034E-2</v>
      </c>
      <c r="M332" s="328"/>
    </row>
    <row r="333" spans="1:14" ht="26.25" customHeight="1">
      <c r="A333" s="320"/>
      <c r="B333" s="321"/>
      <c r="C333" s="322" t="s">
        <v>72</v>
      </c>
      <c r="D333" s="323"/>
      <c r="E333" s="323"/>
      <c r="F333" s="323"/>
      <c r="G333" s="324"/>
      <c r="H333" s="325">
        <f>'Автоматические данные'!H69</f>
        <v>0</v>
      </c>
      <c r="I333" s="326"/>
      <c r="J333" s="327">
        <f>'Автоматические данные'!$J$69</f>
        <v>0</v>
      </c>
      <c r="K333" s="328"/>
      <c r="L333" s="327">
        <f>'Автоматические данные'!L69</f>
        <v>0</v>
      </c>
      <c r="M333" s="328"/>
    </row>
    <row r="334" spans="1:14" ht="39.75" customHeight="1">
      <c r="A334" s="145" t="s">
        <v>117</v>
      </c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</row>
    <row r="335" spans="1:14" ht="29.25" customHeight="1">
      <c r="A335" s="146" t="str">
        <f>'Ручные данные'!$I$3</f>
        <v>II квартал 2018 г.</v>
      </c>
      <c r="B335" s="389"/>
      <c r="C335" s="389"/>
      <c r="D335" s="389"/>
      <c r="E335" s="389"/>
      <c r="F335" s="389"/>
      <c r="G335" s="389"/>
      <c r="H335" s="389"/>
      <c r="I335" s="389"/>
      <c r="J335" s="389"/>
      <c r="K335" s="389"/>
      <c r="L335" s="389"/>
      <c r="M335" s="389"/>
      <c r="N335" s="389"/>
    </row>
    <row r="336" spans="1:14" ht="108" customHeight="1">
      <c r="A336" s="147" t="s">
        <v>118</v>
      </c>
      <c r="B336" s="148"/>
      <c r="C336" s="148"/>
      <c r="D336" s="149"/>
      <c r="E336" s="147" t="s">
        <v>119</v>
      </c>
      <c r="F336" s="150"/>
      <c r="G336" s="150"/>
      <c r="H336" s="150"/>
      <c r="I336" s="150"/>
      <c r="J336" s="151"/>
      <c r="K336" s="25" t="s">
        <v>75</v>
      </c>
      <c r="L336" s="41" t="s">
        <v>46</v>
      </c>
      <c r="M336" s="26" t="s">
        <v>47</v>
      </c>
      <c r="N336" s="26" t="s">
        <v>120</v>
      </c>
    </row>
    <row r="337" spans="1:14" ht="15.75">
      <c r="A337" s="152" t="s">
        <v>121</v>
      </c>
      <c r="B337" s="153"/>
      <c r="C337" s="153"/>
      <c r="D337" s="154"/>
      <c r="E337" s="133" t="s">
        <v>35</v>
      </c>
      <c r="F337" s="134"/>
      <c r="G337" s="134"/>
      <c r="H337" s="134"/>
      <c r="I337" s="134"/>
      <c r="J337" s="135"/>
      <c r="K337" s="27">
        <f>'Автоматические данные'!$H$91</f>
        <v>0</v>
      </c>
      <c r="L337" s="28">
        <v>0</v>
      </c>
      <c r="M337" s="29">
        <f>SUM(K337/A341*10000)</f>
        <v>0</v>
      </c>
      <c r="N337" s="29" t="e">
        <f>SUM(M337-'[1]Обработка данных'!#REF!)</f>
        <v>#REF!</v>
      </c>
    </row>
    <row r="338" spans="1:14" ht="15.75">
      <c r="A338" s="155"/>
      <c r="B338" s="156"/>
      <c r="C338" s="156"/>
      <c r="D338" s="157"/>
      <c r="E338" s="136" t="s">
        <v>36</v>
      </c>
      <c r="F338" s="137"/>
      <c r="G338" s="137"/>
      <c r="H338" s="137"/>
      <c r="I338" s="137"/>
      <c r="J338" s="138"/>
      <c r="K338" s="27">
        <f>'Автоматические данные'!$I$91</f>
        <v>0</v>
      </c>
      <c r="L338" s="28">
        <v>0</v>
      </c>
      <c r="M338" s="29">
        <f>SUM(K338/A341*10000)</f>
        <v>0</v>
      </c>
      <c r="N338" s="29" t="e">
        <f>SUM(M338-'[1]Обработка данных'!#REF!)</f>
        <v>#REF!</v>
      </c>
    </row>
    <row r="339" spans="1:14" ht="15.75" customHeight="1">
      <c r="A339" s="155"/>
      <c r="B339" s="156"/>
      <c r="C339" s="156"/>
      <c r="D339" s="157"/>
      <c r="E339" s="139" t="s">
        <v>37</v>
      </c>
      <c r="F339" s="140"/>
      <c r="G339" s="140"/>
      <c r="H339" s="140"/>
      <c r="I339" s="140"/>
      <c r="J339" s="141"/>
      <c r="K339" s="27">
        <f>'Автоматические данные'!$J$91</f>
        <v>0</v>
      </c>
      <c r="L339" s="28">
        <v>0</v>
      </c>
      <c r="M339" s="29">
        <f>SUM(K339/A341*10000)</f>
        <v>0</v>
      </c>
      <c r="N339" s="29" t="e">
        <f>SUM(M339-'[1]Обработка данных'!#REF!)</f>
        <v>#REF!</v>
      </c>
    </row>
    <row r="340" spans="1:14" ht="15.75">
      <c r="A340" s="158"/>
      <c r="B340" s="159"/>
      <c r="C340" s="159"/>
      <c r="D340" s="160"/>
      <c r="E340" s="142" t="s">
        <v>38</v>
      </c>
      <c r="F340" s="143"/>
      <c r="G340" s="143"/>
      <c r="H340" s="143"/>
      <c r="I340" s="143"/>
      <c r="J340" s="144"/>
      <c r="K340" s="27">
        <f>'Автоматические данные'!$K$91</f>
        <v>0</v>
      </c>
      <c r="L340" s="28">
        <v>0</v>
      </c>
      <c r="M340" s="29">
        <f>SUM(K340/A341*10000)</f>
        <v>0</v>
      </c>
      <c r="N340" s="29" t="e">
        <f>SUM(M340-'[1]Обработка данных'!#REF!)</f>
        <v>#REF!</v>
      </c>
    </row>
    <row r="341" spans="1:14" ht="15.75">
      <c r="A341" s="390">
        <v>6424</v>
      </c>
      <c r="B341" s="391"/>
      <c r="C341" s="391"/>
      <c r="D341" s="392"/>
      <c r="E341" s="121" t="s">
        <v>39</v>
      </c>
      <c r="F341" s="122"/>
      <c r="G341" s="122"/>
      <c r="H341" s="122"/>
      <c r="I341" s="122"/>
      <c r="J341" s="123"/>
      <c r="K341" s="27">
        <f>'Автоматические данные'!$L$91</f>
        <v>0</v>
      </c>
      <c r="L341" s="28">
        <v>0</v>
      </c>
      <c r="M341" s="29">
        <f>SUM(K341/A341*10000)</f>
        <v>0</v>
      </c>
      <c r="N341" s="29" t="e">
        <f>SUM(M341-'[1]Обработка данных'!#REF!)</f>
        <v>#REF!</v>
      </c>
    </row>
    <row r="342" spans="1:14" ht="15.75">
      <c r="A342" s="124" t="s">
        <v>122</v>
      </c>
      <c r="B342" s="125"/>
      <c r="C342" s="125"/>
      <c r="D342" s="126"/>
      <c r="E342" s="133" t="s">
        <v>35</v>
      </c>
      <c r="F342" s="134"/>
      <c r="G342" s="134"/>
      <c r="H342" s="134"/>
      <c r="I342" s="134"/>
      <c r="J342" s="135"/>
      <c r="K342" s="30">
        <f>'Автоматические данные'!$H$92</f>
        <v>0</v>
      </c>
      <c r="L342" s="31">
        <v>0</v>
      </c>
      <c r="M342" s="32">
        <f>SUM(K342/A346*10000)</f>
        <v>0</v>
      </c>
      <c r="N342" s="32" t="e">
        <f>SUM(M342-'[1]Обработка данных'!#REF!)</f>
        <v>#REF!</v>
      </c>
    </row>
    <row r="343" spans="1:14" ht="15.75">
      <c r="A343" s="127"/>
      <c r="B343" s="128"/>
      <c r="C343" s="128"/>
      <c r="D343" s="129"/>
      <c r="E343" s="136" t="s">
        <v>36</v>
      </c>
      <c r="F343" s="137"/>
      <c r="G343" s="137"/>
      <c r="H343" s="137"/>
      <c r="I343" s="137"/>
      <c r="J343" s="138"/>
      <c r="K343" s="30">
        <f>'Автоматические данные'!$I$92</f>
        <v>0</v>
      </c>
      <c r="L343" s="31">
        <v>0</v>
      </c>
      <c r="M343" s="32">
        <f>SUM(K343/A346*10000)</f>
        <v>0</v>
      </c>
      <c r="N343" s="32" t="e">
        <f>SUM(M343-'[1]Обработка данных'!#REF!)</f>
        <v>#REF!</v>
      </c>
    </row>
    <row r="344" spans="1:14" ht="15.75">
      <c r="A344" s="127"/>
      <c r="B344" s="128"/>
      <c r="C344" s="128"/>
      <c r="D344" s="129"/>
      <c r="E344" s="139" t="s">
        <v>37</v>
      </c>
      <c r="F344" s="140"/>
      <c r="G344" s="140"/>
      <c r="H344" s="140"/>
      <c r="I344" s="140"/>
      <c r="J344" s="141"/>
      <c r="K344" s="30">
        <f>'Автоматические данные'!$J$92</f>
        <v>0</v>
      </c>
      <c r="L344" s="31">
        <v>0</v>
      </c>
      <c r="M344" s="32">
        <f>SUM(K344/A346*10000)</f>
        <v>0</v>
      </c>
      <c r="N344" s="32" t="e">
        <f>SUM(L344-'[1]Обработка данных'!#REF!)</f>
        <v>#REF!</v>
      </c>
    </row>
    <row r="345" spans="1:14" ht="15.75">
      <c r="A345" s="130"/>
      <c r="B345" s="131"/>
      <c r="C345" s="131"/>
      <c r="D345" s="132"/>
      <c r="E345" s="142" t="s">
        <v>38</v>
      </c>
      <c r="F345" s="143"/>
      <c r="G345" s="143"/>
      <c r="H345" s="143"/>
      <c r="I345" s="143"/>
      <c r="J345" s="144"/>
      <c r="K345" s="30">
        <f>'Автоматические данные'!$K$92</f>
        <v>0</v>
      </c>
      <c r="L345" s="31">
        <v>0</v>
      </c>
      <c r="M345" s="32">
        <f>SUM(K345/A346*10000)</f>
        <v>0</v>
      </c>
      <c r="N345" s="32" t="e">
        <f>SUM(M345-'[1]Обработка данных'!#REF!)</f>
        <v>#REF!</v>
      </c>
    </row>
    <row r="346" spans="1:14" ht="15.75">
      <c r="A346" s="390">
        <v>11049</v>
      </c>
      <c r="B346" s="391"/>
      <c r="C346" s="391"/>
      <c r="D346" s="392"/>
      <c r="E346" s="121" t="s">
        <v>39</v>
      </c>
      <c r="F346" s="122"/>
      <c r="G346" s="122"/>
      <c r="H346" s="122"/>
      <c r="I346" s="122"/>
      <c r="J346" s="123"/>
      <c r="K346" s="30">
        <f>'Автоматические данные'!$L$92</f>
        <v>0</v>
      </c>
      <c r="L346" s="31">
        <v>0</v>
      </c>
      <c r="M346" s="32">
        <f>SUM(K346/A351*10000)</f>
        <v>0</v>
      </c>
      <c r="N346" s="33" t="e">
        <f>SUM(M346-'[1]Обработка данных'!#REF!)</f>
        <v>#REF!</v>
      </c>
    </row>
    <row r="347" spans="1:14" ht="15.75">
      <c r="A347" s="152" t="s">
        <v>123</v>
      </c>
      <c r="B347" s="153"/>
      <c r="C347" s="153"/>
      <c r="D347" s="154"/>
      <c r="E347" s="133" t="s">
        <v>35</v>
      </c>
      <c r="F347" s="134"/>
      <c r="G347" s="134"/>
      <c r="H347" s="134"/>
      <c r="I347" s="134"/>
      <c r="J347" s="135"/>
      <c r="K347" s="34">
        <f>'Автоматические данные'!$H$93</f>
        <v>0</v>
      </c>
      <c r="L347" s="35">
        <v>0</v>
      </c>
      <c r="M347" s="36">
        <f>SUM(K347/A351*10000)</f>
        <v>0</v>
      </c>
      <c r="N347" s="36" t="e">
        <f>SUM(M347-'[1]Обработка данных'!#REF!)</f>
        <v>#REF!</v>
      </c>
    </row>
    <row r="348" spans="1:14" ht="15.75">
      <c r="A348" s="155"/>
      <c r="B348" s="156"/>
      <c r="C348" s="156"/>
      <c r="D348" s="157"/>
      <c r="E348" s="136" t="s">
        <v>36</v>
      </c>
      <c r="F348" s="137"/>
      <c r="G348" s="137"/>
      <c r="H348" s="137"/>
      <c r="I348" s="137"/>
      <c r="J348" s="138"/>
      <c r="K348" s="34">
        <f>'Автоматические данные'!$I$93</f>
        <v>0</v>
      </c>
      <c r="L348" s="35">
        <v>0</v>
      </c>
      <c r="M348" s="36">
        <f>SUM(K348/A351*10000)</f>
        <v>0</v>
      </c>
      <c r="N348" s="36" t="e">
        <f>SUM(M348-'[1]Обработка данных'!#REF!)</f>
        <v>#REF!</v>
      </c>
    </row>
    <row r="349" spans="1:14" ht="15.75">
      <c r="A349" s="155"/>
      <c r="B349" s="156"/>
      <c r="C349" s="156"/>
      <c r="D349" s="157"/>
      <c r="E349" s="139" t="s">
        <v>37</v>
      </c>
      <c r="F349" s="140"/>
      <c r="G349" s="140"/>
      <c r="H349" s="140"/>
      <c r="I349" s="140"/>
      <c r="J349" s="141"/>
      <c r="K349" s="34">
        <f>'Автоматические данные'!$J$93</f>
        <v>0</v>
      </c>
      <c r="L349" s="35">
        <v>0</v>
      </c>
      <c r="M349" s="36">
        <f>SUM(K349/A351*10000)</f>
        <v>0</v>
      </c>
      <c r="N349" s="29" t="e">
        <f>SUM(M349-'[1]Обработка данных'!#REF!)</f>
        <v>#REF!</v>
      </c>
    </row>
    <row r="350" spans="1:14" ht="15.75">
      <c r="A350" s="158"/>
      <c r="B350" s="159"/>
      <c r="C350" s="159"/>
      <c r="D350" s="160"/>
      <c r="E350" s="142" t="s">
        <v>38</v>
      </c>
      <c r="F350" s="143"/>
      <c r="G350" s="143"/>
      <c r="H350" s="143"/>
      <c r="I350" s="143"/>
      <c r="J350" s="144"/>
      <c r="K350" s="34">
        <f>'Автоматические данные'!$K$93</f>
        <v>0</v>
      </c>
      <c r="L350" s="35">
        <v>0</v>
      </c>
      <c r="M350" s="36">
        <f>SUM(K350/A351*10000)</f>
        <v>0</v>
      </c>
      <c r="N350" s="36" t="e">
        <f>SUM(M350-'[1]Обработка данных'!#REF!)</f>
        <v>#REF!</v>
      </c>
    </row>
    <row r="351" spans="1:14" ht="15.75">
      <c r="A351" s="390">
        <v>8934</v>
      </c>
      <c r="B351" s="391"/>
      <c r="C351" s="391"/>
      <c r="D351" s="392"/>
      <c r="E351" s="121" t="s">
        <v>39</v>
      </c>
      <c r="F351" s="122"/>
      <c r="G351" s="122"/>
      <c r="H351" s="122"/>
      <c r="I351" s="122"/>
      <c r="J351" s="123"/>
      <c r="K351" s="34">
        <f>'Автоматические данные'!$L$93</f>
        <v>0</v>
      </c>
      <c r="L351" s="35">
        <v>0</v>
      </c>
      <c r="M351" s="36">
        <f>SUM(K351/A351*10000)</f>
        <v>0</v>
      </c>
      <c r="N351" s="29" t="e">
        <f>SUM(M351-'[1]Обработка данных'!#REF!)</f>
        <v>#REF!</v>
      </c>
    </row>
    <row r="352" spans="1:14" ht="15.75">
      <c r="A352" s="124" t="s">
        <v>124</v>
      </c>
      <c r="B352" s="125"/>
      <c r="C352" s="125"/>
      <c r="D352" s="126"/>
      <c r="E352" s="133" t="s">
        <v>35</v>
      </c>
      <c r="F352" s="134"/>
      <c r="G352" s="134"/>
      <c r="H352" s="134"/>
      <c r="I352" s="134"/>
      <c r="J352" s="135"/>
      <c r="K352" s="30">
        <f>'Автоматические данные'!$H$94</f>
        <v>0</v>
      </c>
      <c r="L352" s="31">
        <v>0</v>
      </c>
      <c r="M352" s="32">
        <f>SUM(K352/A356*10000)</f>
        <v>0</v>
      </c>
      <c r="N352" s="33" t="e">
        <f>SUM(M352-'[1]Обработка данных'!#REF!)</f>
        <v>#REF!</v>
      </c>
    </row>
    <row r="353" spans="1:14" ht="15.75">
      <c r="A353" s="127"/>
      <c r="B353" s="128"/>
      <c r="C353" s="128"/>
      <c r="D353" s="129"/>
      <c r="E353" s="136" t="s">
        <v>36</v>
      </c>
      <c r="F353" s="137"/>
      <c r="G353" s="137"/>
      <c r="H353" s="137"/>
      <c r="I353" s="137"/>
      <c r="J353" s="138"/>
      <c r="K353" s="30">
        <f>'Автоматические данные'!$I$94</f>
        <v>0</v>
      </c>
      <c r="L353" s="31">
        <v>0</v>
      </c>
      <c r="M353" s="32">
        <f>SUM(K353/A356*10000)</f>
        <v>0</v>
      </c>
      <c r="N353" s="32" t="e">
        <f>SUM(M353-'[1]Обработка данных'!#REF!)</f>
        <v>#REF!</v>
      </c>
    </row>
    <row r="354" spans="1:14" ht="15.75">
      <c r="A354" s="127"/>
      <c r="B354" s="128"/>
      <c r="C354" s="128"/>
      <c r="D354" s="129"/>
      <c r="E354" s="139" t="s">
        <v>37</v>
      </c>
      <c r="F354" s="140"/>
      <c r="G354" s="140"/>
      <c r="H354" s="140"/>
      <c r="I354" s="140"/>
      <c r="J354" s="141"/>
      <c r="K354" s="30">
        <f>'Автоматические данные'!$J$94</f>
        <v>0</v>
      </c>
      <c r="L354" s="31">
        <v>0</v>
      </c>
      <c r="M354" s="32">
        <f>SUM(K354/A356*10000)</f>
        <v>0</v>
      </c>
      <c r="N354" s="32" t="e">
        <f>SUM(M354-'[1]Обработка данных'!#REF!)</f>
        <v>#REF!</v>
      </c>
    </row>
    <row r="355" spans="1:14" ht="15.75">
      <c r="A355" s="130"/>
      <c r="B355" s="131"/>
      <c r="C355" s="131"/>
      <c r="D355" s="132"/>
      <c r="E355" s="142" t="s">
        <v>38</v>
      </c>
      <c r="F355" s="143"/>
      <c r="G355" s="143"/>
      <c r="H355" s="143"/>
      <c r="I355" s="143"/>
      <c r="J355" s="144"/>
      <c r="K355" s="30">
        <f>'Автоматические данные'!$K$94</f>
        <v>0</v>
      </c>
      <c r="L355" s="31">
        <v>0</v>
      </c>
      <c r="M355" s="32">
        <f>SUM(K355/A356*10000)</f>
        <v>0</v>
      </c>
      <c r="N355" s="32" t="e">
        <f>SUM(M355-'[1]Обработка данных'!#REF!)</f>
        <v>#REF!</v>
      </c>
    </row>
    <row r="356" spans="1:14" ht="15.75">
      <c r="A356" s="390">
        <v>8006</v>
      </c>
      <c r="B356" s="391"/>
      <c r="C356" s="391"/>
      <c r="D356" s="392"/>
      <c r="E356" s="121" t="s">
        <v>39</v>
      </c>
      <c r="F356" s="122"/>
      <c r="G356" s="122"/>
      <c r="H356" s="122"/>
      <c r="I356" s="122"/>
      <c r="J356" s="123"/>
      <c r="K356" s="30">
        <f>'Автоматические данные'!$L$94</f>
        <v>0</v>
      </c>
      <c r="L356" s="31">
        <v>0</v>
      </c>
      <c r="M356" s="32">
        <f>SUM(K356/A356*10000)</f>
        <v>0</v>
      </c>
      <c r="N356" s="33" t="e">
        <f>SUM(M356-'[1]Обработка данных'!#REF!)</f>
        <v>#REF!</v>
      </c>
    </row>
    <row r="357" spans="1:14" ht="48" customHeight="1">
      <c r="A357" s="145" t="s">
        <v>117</v>
      </c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</row>
    <row r="358" spans="1:14" ht="18">
      <c r="A358" s="146" t="str">
        <f>'Ручные данные'!$I$3</f>
        <v>II квартал 2018 г.</v>
      </c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</row>
    <row r="359" spans="1:14" ht="93.75" customHeight="1">
      <c r="A359" s="147" t="s">
        <v>118</v>
      </c>
      <c r="B359" s="148"/>
      <c r="C359" s="148"/>
      <c r="D359" s="149"/>
      <c r="E359" s="147" t="s">
        <v>119</v>
      </c>
      <c r="F359" s="150"/>
      <c r="G359" s="150"/>
      <c r="H359" s="150"/>
      <c r="I359" s="150"/>
      <c r="J359" s="151"/>
      <c r="K359" s="26" t="s">
        <v>75</v>
      </c>
      <c r="L359" s="40" t="s">
        <v>46</v>
      </c>
      <c r="M359" s="26" t="s">
        <v>47</v>
      </c>
      <c r="N359" s="26" t="s">
        <v>120</v>
      </c>
    </row>
    <row r="360" spans="1:14" ht="15.75">
      <c r="A360" s="152" t="s">
        <v>125</v>
      </c>
      <c r="B360" s="153"/>
      <c r="C360" s="153"/>
      <c r="D360" s="154"/>
      <c r="E360" s="133" t="s">
        <v>35</v>
      </c>
      <c r="F360" s="134"/>
      <c r="G360" s="134"/>
      <c r="H360" s="134"/>
      <c r="I360" s="134"/>
      <c r="J360" s="135"/>
      <c r="K360" s="37">
        <f>'Автоматические данные'!$H$95</f>
        <v>0</v>
      </c>
      <c r="L360" s="35">
        <v>0</v>
      </c>
      <c r="M360" s="36">
        <f>SUM(K360/A364*10000)</f>
        <v>0</v>
      </c>
      <c r="N360" s="36" t="e">
        <f>SUM(M360-'[1]Обработка данных'!#REF!)</f>
        <v>#REF!</v>
      </c>
    </row>
    <row r="361" spans="1:14" ht="15.75">
      <c r="A361" s="155"/>
      <c r="B361" s="156"/>
      <c r="C361" s="156"/>
      <c r="D361" s="157"/>
      <c r="E361" s="136" t="s">
        <v>36</v>
      </c>
      <c r="F361" s="137"/>
      <c r="G361" s="137"/>
      <c r="H361" s="137"/>
      <c r="I361" s="137"/>
      <c r="J361" s="138"/>
      <c r="K361" s="37">
        <f>'Автоматические данные'!$I$95</f>
        <v>0</v>
      </c>
      <c r="L361" s="35">
        <v>0</v>
      </c>
      <c r="M361" s="36">
        <f>SUM(K361/A364*10000)</f>
        <v>0</v>
      </c>
      <c r="N361" s="36" t="e">
        <f>SUM(M361-'[1]Обработка данных'!#REF!)</f>
        <v>#REF!</v>
      </c>
    </row>
    <row r="362" spans="1:14" ht="15.75">
      <c r="A362" s="155"/>
      <c r="B362" s="156"/>
      <c r="C362" s="156"/>
      <c r="D362" s="157"/>
      <c r="E362" s="139" t="s">
        <v>37</v>
      </c>
      <c r="F362" s="140"/>
      <c r="G362" s="140"/>
      <c r="H362" s="140"/>
      <c r="I362" s="140"/>
      <c r="J362" s="141"/>
      <c r="K362" s="37">
        <f>'Автоматические данные'!$J$95</f>
        <v>0</v>
      </c>
      <c r="L362" s="35">
        <v>0</v>
      </c>
      <c r="M362" s="36">
        <f>SUM(K362/A364*10000)</f>
        <v>0</v>
      </c>
      <c r="N362" s="36" t="e">
        <f>SUM(M362-'[1]Обработка данных'!#REF!)</f>
        <v>#REF!</v>
      </c>
    </row>
    <row r="363" spans="1:14" ht="15.75">
      <c r="A363" s="158"/>
      <c r="B363" s="159"/>
      <c r="C363" s="159"/>
      <c r="D363" s="160"/>
      <c r="E363" s="142" t="s">
        <v>38</v>
      </c>
      <c r="F363" s="143"/>
      <c r="G363" s="143"/>
      <c r="H363" s="143"/>
      <c r="I363" s="143"/>
      <c r="J363" s="144"/>
      <c r="K363" s="37">
        <f>'Автоматические данные'!$K$95</f>
        <v>0</v>
      </c>
      <c r="L363" s="35">
        <v>0</v>
      </c>
      <c r="M363" s="36">
        <f>SUM(K363/A364*10000)</f>
        <v>0</v>
      </c>
      <c r="N363" s="36" t="e">
        <f>SUM(M363-'[1]Обработка данных'!#REF!)</f>
        <v>#REF!</v>
      </c>
    </row>
    <row r="364" spans="1:14" ht="15.75">
      <c r="A364" s="390">
        <v>7681</v>
      </c>
      <c r="B364" s="391"/>
      <c r="C364" s="391"/>
      <c r="D364" s="392"/>
      <c r="E364" s="121" t="s">
        <v>39</v>
      </c>
      <c r="F364" s="122"/>
      <c r="G364" s="122"/>
      <c r="H364" s="122"/>
      <c r="I364" s="122"/>
      <c r="J364" s="123"/>
      <c r="K364" s="37">
        <f>'Автоматические данные'!$L$95</f>
        <v>0</v>
      </c>
      <c r="L364" s="35">
        <v>0</v>
      </c>
      <c r="M364" s="36">
        <f>SUM(K364/A364*10000)</f>
        <v>0</v>
      </c>
      <c r="N364" s="29" t="e">
        <f>SUM(M364-'[1]Обработка данных'!#REF!)</f>
        <v>#REF!</v>
      </c>
    </row>
    <row r="365" spans="1:14" ht="15.75">
      <c r="A365" s="124" t="s">
        <v>126</v>
      </c>
      <c r="B365" s="125"/>
      <c r="C365" s="125"/>
      <c r="D365" s="126"/>
      <c r="E365" s="133" t="s">
        <v>35</v>
      </c>
      <c r="F365" s="134"/>
      <c r="G365" s="134"/>
      <c r="H365" s="134"/>
      <c r="I365" s="134"/>
      <c r="J365" s="135"/>
      <c r="K365" s="38">
        <f>'Автоматические данные'!$H$96</f>
        <v>0</v>
      </c>
      <c r="L365" s="31">
        <v>0</v>
      </c>
      <c r="M365" s="32">
        <f>SUM(K365/A369*10000)</f>
        <v>0</v>
      </c>
      <c r="N365" s="32" t="e">
        <f>SUM(M365-'[1]Обработка данных'!#REF!)</f>
        <v>#REF!</v>
      </c>
    </row>
    <row r="366" spans="1:14" ht="15.75">
      <c r="A366" s="127"/>
      <c r="B366" s="128"/>
      <c r="C366" s="128"/>
      <c r="D366" s="129"/>
      <c r="E366" s="136" t="s">
        <v>36</v>
      </c>
      <c r="F366" s="137"/>
      <c r="G366" s="137"/>
      <c r="H366" s="137"/>
      <c r="I366" s="137"/>
      <c r="J366" s="138"/>
      <c r="K366" s="39">
        <f>'Автоматические данные'!$I$96</f>
        <v>0</v>
      </c>
      <c r="L366" s="31">
        <v>0</v>
      </c>
      <c r="M366" s="32">
        <f>SUM(K366/A369*10000)</f>
        <v>0</v>
      </c>
      <c r="N366" s="32" t="e">
        <f>SUM(M366-'[1]Обработка данных'!#REF!)</f>
        <v>#REF!</v>
      </c>
    </row>
    <row r="367" spans="1:14" ht="15.75">
      <c r="A367" s="127"/>
      <c r="B367" s="128"/>
      <c r="C367" s="128"/>
      <c r="D367" s="129"/>
      <c r="E367" s="139" t="s">
        <v>37</v>
      </c>
      <c r="F367" s="140"/>
      <c r="G367" s="140"/>
      <c r="H367" s="140"/>
      <c r="I367" s="140"/>
      <c r="J367" s="141"/>
      <c r="K367" s="39">
        <f>'Автоматические данные'!$J$96</f>
        <v>0</v>
      </c>
      <c r="L367" s="31">
        <v>0</v>
      </c>
      <c r="M367" s="32">
        <f>SUM(K367/A369*10000)</f>
        <v>0</v>
      </c>
      <c r="N367" s="33" t="e">
        <f>SUM(M367-'[1]Обработка данных'!#REF!)</f>
        <v>#REF!</v>
      </c>
    </row>
    <row r="368" spans="1:14" ht="15.75">
      <c r="A368" s="130"/>
      <c r="B368" s="131"/>
      <c r="C368" s="131"/>
      <c r="D368" s="132"/>
      <c r="E368" s="142" t="s">
        <v>38</v>
      </c>
      <c r="F368" s="143"/>
      <c r="G368" s="143"/>
      <c r="H368" s="143"/>
      <c r="I368" s="143"/>
      <c r="J368" s="144"/>
      <c r="K368" s="39">
        <f>'Автоматические данные'!$K$96</f>
        <v>0</v>
      </c>
      <c r="L368" s="31">
        <v>0</v>
      </c>
      <c r="M368" s="32">
        <f>SUM(K368/A369*10000)</f>
        <v>0</v>
      </c>
      <c r="N368" s="32" t="e">
        <f>SUM(M368-'[1]Обработка данных'!#REF!)</f>
        <v>#REF!</v>
      </c>
    </row>
    <row r="369" spans="1:14" ht="15.75">
      <c r="A369" s="118">
        <v>5849</v>
      </c>
      <c r="B369" s="119"/>
      <c r="C369" s="119"/>
      <c r="D369" s="120"/>
      <c r="E369" s="121" t="s">
        <v>39</v>
      </c>
      <c r="F369" s="122"/>
      <c r="G369" s="122"/>
      <c r="H369" s="122"/>
      <c r="I369" s="122"/>
      <c r="J369" s="123"/>
      <c r="K369" s="39">
        <f>'Автоматические данные'!$L$96</f>
        <v>0</v>
      </c>
      <c r="L369" s="31">
        <v>0</v>
      </c>
      <c r="M369" s="32">
        <f>SUM(K369/A369*10000)</f>
        <v>0</v>
      </c>
      <c r="N369" s="33" t="e">
        <f>SUM(M369-'[1]Обработка данных'!#REF!)</f>
        <v>#REF!</v>
      </c>
    </row>
    <row r="370" spans="1:14" ht="15.75">
      <c r="A370" s="152" t="s">
        <v>127</v>
      </c>
      <c r="B370" s="153"/>
      <c r="C370" s="153"/>
      <c r="D370" s="154"/>
      <c r="E370" s="133" t="s">
        <v>35</v>
      </c>
      <c r="F370" s="134"/>
      <c r="G370" s="134"/>
      <c r="H370" s="134"/>
      <c r="I370" s="134"/>
      <c r="J370" s="135"/>
      <c r="K370" s="37">
        <f>'Автоматические данные'!$H$97</f>
        <v>0</v>
      </c>
      <c r="L370" s="35">
        <v>0</v>
      </c>
      <c r="M370" s="36">
        <f>SUM(K370/A374*10000)</f>
        <v>0</v>
      </c>
      <c r="N370" s="29" t="e">
        <f>SUM(M370-'[1]Обработка данных'!#REF!)</f>
        <v>#REF!</v>
      </c>
    </row>
    <row r="371" spans="1:14" ht="15.75">
      <c r="A371" s="155"/>
      <c r="B371" s="156"/>
      <c r="C371" s="156"/>
      <c r="D371" s="157"/>
      <c r="E371" s="136" t="s">
        <v>36</v>
      </c>
      <c r="F371" s="137"/>
      <c r="G371" s="137"/>
      <c r="H371" s="137"/>
      <c r="I371" s="137"/>
      <c r="J371" s="138"/>
      <c r="K371" s="37">
        <f>'Автоматические данные'!$I$97</f>
        <v>0</v>
      </c>
      <c r="L371" s="35">
        <v>0</v>
      </c>
      <c r="M371" s="36">
        <f>SUM(K371/A374*10000)</f>
        <v>0</v>
      </c>
      <c r="N371" s="36" t="e">
        <f>SUM(M371-'[1]Обработка данных'!#REF!)</f>
        <v>#REF!</v>
      </c>
    </row>
    <row r="372" spans="1:14" ht="15.75">
      <c r="A372" s="155"/>
      <c r="B372" s="156"/>
      <c r="C372" s="156"/>
      <c r="D372" s="157"/>
      <c r="E372" s="139" t="s">
        <v>37</v>
      </c>
      <c r="F372" s="140"/>
      <c r="G372" s="140"/>
      <c r="H372" s="140"/>
      <c r="I372" s="140"/>
      <c r="J372" s="141"/>
      <c r="K372" s="37">
        <f>'Автоматические данные'!$J$97</f>
        <v>0</v>
      </c>
      <c r="L372" s="35">
        <v>0</v>
      </c>
      <c r="M372" s="36">
        <f>SUM(K372/A374*10000)</f>
        <v>0</v>
      </c>
      <c r="N372" s="36" t="e">
        <f>SUM(M372-'[1]Обработка данных'!#REF!)</f>
        <v>#REF!</v>
      </c>
    </row>
    <row r="373" spans="1:14" ht="15.75">
      <c r="A373" s="158"/>
      <c r="B373" s="159"/>
      <c r="C373" s="159"/>
      <c r="D373" s="160"/>
      <c r="E373" s="142" t="s">
        <v>38</v>
      </c>
      <c r="F373" s="143"/>
      <c r="G373" s="143"/>
      <c r="H373" s="143"/>
      <c r="I373" s="143"/>
      <c r="J373" s="144"/>
      <c r="K373" s="34">
        <f>'Автоматические данные'!$K$97</f>
        <v>0</v>
      </c>
      <c r="L373" s="35">
        <v>0</v>
      </c>
      <c r="M373" s="36">
        <f>SUM(K373/A379*1000)</f>
        <v>0</v>
      </c>
      <c r="N373" s="36" t="e">
        <f>SUM(M373-'[1]Обработка данных'!#REF!)</f>
        <v>#REF!</v>
      </c>
    </row>
    <row r="374" spans="1:14" ht="15.75">
      <c r="A374" s="118">
        <v>47114</v>
      </c>
      <c r="B374" s="119"/>
      <c r="C374" s="119"/>
      <c r="D374" s="120"/>
      <c r="E374" s="121" t="s">
        <v>39</v>
      </c>
      <c r="F374" s="122"/>
      <c r="G374" s="122"/>
      <c r="H374" s="122"/>
      <c r="I374" s="122"/>
      <c r="J374" s="123"/>
      <c r="K374" s="34">
        <f>'Автоматические данные'!$L$97</f>
        <v>0</v>
      </c>
      <c r="L374" s="35">
        <v>0</v>
      </c>
      <c r="M374" s="29">
        <f>SUM(K374/A379*10000)</f>
        <v>0</v>
      </c>
      <c r="N374" s="29" t="e">
        <f>SUM(M374-'[1]Обработка данных'!#REF!)</f>
        <v>#REF!</v>
      </c>
    </row>
    <row r="375" spans="1:14" ht="15.75">
      <c r="A375" s="124" t="s">
        <v>128</v>
      </c>
      <c r="B375" s="125"/>
      <c r="C375" s="125"/>
      <c r="D375" s="126"/>
      <c r="E375" s="133" t="s">
        <v>35</v>
      </c>
      <c r="F375" s="134"/>
      <c r="G375" s="134"/>
      <c r="H375" s="134"/>
      <c r="I375" s="134"/>
      <c r="J375" s="135"/>
      <c r="K375" s="39">
        <f>'Автоматические данные'!$H$98</f>
        <v>0</v>
      </c>
      <c r="L375" s="31">
        <v>0</v>
      </c>
      <c r="M375" s="32">
        <f>SUM(K375/A379*10000)</f>
        <v>0</v>
      </c>
      <c r="N375" s="32" t="e">
        <f>SUM(K375-'[1]Обработка данных'!#REF!)</f>
        <v>#REF!</v>
      </c>
    </row>
    <row r="376" spans="1:14" ht="15.75">
      <c r="A376" s="127"/>
      <c r="B376" s="128"/>
      <c r="C376" s="128"/>
      <c r="D376" s="129"/>
      <c r="E376" s="136" t="s">
        <v>36</v>
      </c>
      <c r="F376" s="137"/>
      <c r="G376" s="137"/>
      <c r="H376" s="137"/>
      <c r="I376" s="137"/>
      <c r="J376" s="138"/>
      <c r="K376" s="39">
        <f>'Автоматические данные'!$I$98</f>
        <v>0</v>
      </c>
      <c r="L376" s="31">
        <v>0</v>
      </c>
      <c r="M376" s="32">
        <f>SUM(K376/A379*10000)</f>
        <v>0</v>
      </c>
      <c r="N376" s="32" t="e">
        <f>SUM(M376-'[1]Обработка данных'!#REF!)</f>
        <v>#REF!</v>
      </c>
    </row>
    <row r="377" spans="1:14" ht="15.75">
      <c r="A377" s="127"/>
      <c r="B377" s="128"/>
      <c r="C377" s="128"/>
      <c r="D377" s="129"/>
      <c r="E377" s="139" t="s">
        <v>37</v>
      </c>
      <c r="F377" s="140"/>
      <c r="G377" s="140"/>
      <c r="H377" s="140"/>
      <c r="I377" s="140"/>
      <c r="J377" s="141"/>
      <c r="K377" s="39">
        <f>'Автоматические данные'!$J$98</f>
        <v>0</v>
      </c>
      <c r="L377" s="31">
        <v>0</v>
      </c>
      <c r="M377" s="32">
        <f>SUM(K377/A379*10000)</f>
        <v>0</v>
      </c>
      <c r="N377" s="32" t="e">
        <f>SUM(M377-'[1]Обработка данных'!#REF!)</f>
        <v>#REF!</v>
      </c>
    </row>
    <row r="378" spans="1:14" ht="15.75">
      <c r="A378" s="130"/>
      <c r="B378" s="131"/>
      <c r="C378" s="131"/>
      <c r="D378" s="132"/>
      <c r="E378" s="142" t="s">
        <v>38</v>
      </c>
      <c r="F378" s="143"/>
      <c r="G378" s="143"/>
      <c r="H378" s="143"/>
      <c r="I378" s="143"/>
      <c r="J378" s="144"/>
      <c r="K378" s="39">
        <f>'Автоматические данные'!$K$98</f>
        <v>0</v>
      </c>
      <c r="L378" s="31">
        <v>0</v>
      </c>
      <c r="M378" s="32">
        <f>SUM(K378/A379*10000)</f>
        <v>0</v>
      </c>
      <c r="N378" s="32" t="e">
        <f>SUM(M378-'[1]Обработка данных'!#REF!)</f>
        <v>#REF!</v>
      </c>
    </row>
    <row r="379" spans="1:14" ht="15.75">
      <c r="A379" s="390">
        <v>18212</v>
      </c>
      <c r="B379" s="391"/>
      <c r="C379" s="391"/>
      <c r="D379" s="392"/>
      <c r="E379" s="121" t="s">
        <v>39</v>
      </c>
      <c r="F379" s="122"/>
      <c r="G379" s="122"/>
      <c r="H379" s="122"/>
      <c r="I379" s="122"/>
      <c r="J379" s="123"/>
      <c r="K379" s="39">
        <f>'Автоматические данные'!$L$98</f>
        <v>0</v>
      </c>
      <c r="L379" s="31">
        <v>0</v>
      </c>
      <c r="M379" s="32">
        <f>SUM(K379/A379*10000)</f>
        <v>0</v>
      </c>
      <c r="N379" s="33" t="e">
        <f>SUM(M379-'[1]Обработка данных'!#REF!)</f>
        <v>#REF!</v>
      </c>
    </row>
    <row r="380" spans="1:14" ht="45.75" customHeight="1">
      <c r="A380" s="145" t="s">
        <v>117</v>
      </c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</row>
    <row r="381" spans="1:14" ht="19.5" customHeight="1">
      <c r="A381" s="146" t="str">
        <f>'Ручные данные'!$I$3</f>
        <v>II квартал 2018 г.</v>
      </c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</row>
    <row r="382" spans="1:14" ht="99" customHeight="1">
      <c r="A382" s="147" t="s">
        <v>118</v>
      </c>
      <c r="B382" s="148"/>
      <c r="C382" s="148"/>
      <c r="D382" s="149"/>
      <c r="E382" s="147" t="s">
        <v>119</v>
      </c>
      <c r="F382" s="150"/>
      <c r="G382" s="150"/>
      <c r="H382" s="150"/>
      <c r="I382" s="150"/>
      <c r="J382" s="151"/>
      <c r="K382" s="25" t="s">
        <v>75</v>
      </c>
      <c r="L382" s="25" t="s">
        <v>46</v>
      </c>
      <c r="M382" s="26" t="s">
        <v>47</v>
      </c>
      <c r="N382" s="26" t="s">
        <v>120</v>
      </c>
    </row>
    <row r="383" spans="1:14" ht="15" customHeight="1">
      <c r="A383" s="152" t="s">
        <v>187</v>
      </c>
      <c r="B383" s="153"/>
      <c r="C383" s="153"/>
      <c r="D383" s="154"/>
      <c r="E383" s="133" t="s">
        <v>35</v>
      </c>
      <c r="F383" s="134"/>
      <c r="G383" s="134"/>
      <c r="H383" s="134"/>
      <c r="I383" s="134"/>
      <c r="J383" s="135"/>
      <c r="K383" s="34">
        <f>'Автоматические данные'!$H$99</f>
        <v>0</v>
      </c>
      <c r="L383" s="34">
        <v>0</v>
      </c>
      <c r="M383" s="36">
        <f>SUM(K383/A387*10000)</f>
        <v>0</v>
      </c>
      <c r="N383" s="36" t="e">
        <f>SUM(M383-'[1]Обработка данных'!#REF!)</f>
        <v>#REF!</v>
      </c>
    </row>
    <row r="384" spans="1:14" ht="15" customHeight="1">
      <c r="A384" s="155"/>
      <c r="B384" s="156"/>
      <c r="C384" s="156"/>
      <c r="D384" s="157"/>
      <c r="E384" s="136" t="s">
        <v>36</v>
      </c>
      <c r="F384" s="137"/>
      <c r="G384" s="137"/>
      <c r="H384" s="137"/>
      <c r="I384" s="137"/>
      <c r="J384" s="138"/>
      <c r="K384" s="34">
        <f>'Автоматические данные'!$I$99</f>
        <v>0</v>
      </c>
      <c r="L384" s="35">
        <v>0</v>
      </c>
      <c r="M384" s="36">
        <f>SUM(K384/A387*10000)</f>
        <v>0</v>
      </c>
      <c r="N384" s="36" t="e">
        <f>SUM(M384-'[1]Обработка данных'!#REF!)</f>
        <v>#REF!</v>
      </c>
    </row>
    <row r="385" spans="1:14" ht="19.5" customHeight="1">
      <c r="A385" s="155"/>
      <c r="B385" s="156"/>
      <c r="C385" s="156"/>
      <c r="D385" s="157"/>
      <c r="E385" s="139" t="s">
        <v>37</v>
      </c>
      <c r="F385" s="140"/>
      <c r="G385" s="140"/>
      <c r="H385" s="140"/>
      <c r="I385" s="140"/>
      <c r="J385" s="141"/>
      <c r="K385" s="34">
        <f>'Автоматические данные'!$J$99</f>
        <v>0</v>
      </c>
      <c r="L385" s="35">
        <v>0</v>
      </c>
      <c r="M385" s="36">
        <f>SUM(K385/A387*10000)</f>
        <v>0</v>
      </c>
      <c r="N385" s="36" t="e">
        <f>SUM(M385-'[1]Обработка данных'!#REF!)</f>
        <v>#REF!</v>
      </c>
    </row>
    <row r="386" spans="1:14" ht="15.75" customHeight="1">
      <c r="A386" s="158"/>
      <c r="B386" s="159"/>
      <c r="C386" s="159"/>
      <c r="D386" s="160"/>
      <c r="E386" s="142" t="s">
        <v>38</v>
      </c>
      <c r="F386" s="143"/>
      <c r="G386" s="143"/>
      <c r="H386" s="143"/>
      <c r="I386" s="143"/>
      <c r="J386" s="144"/>
      <c r="K386" s="34">
        <f>'Автоматические данные'!$K$99</f>
        <v>0</v>
      </c>
      <c r="L386" s="35">
        <v>0</v>
      </c>
      <c r="M386" s="36">
        <f>SUM(K386/A387*10000)</f>
        <v>0</v>
      </c>
      <c r="N386" s="36" t="e">
        <f>SUM(M386-'[1]Обработка данных'!#REF!)</f>
        <v>#REF!</v>
      </c>
    </row>
    <row r="387" spans="1:14" ht="15.75">
      <c r="A387" s="390">
        <v>14544</v>
      </c>
      <c r="B387" s="391"/>
      <c r="C387" s="391"/>
      <c r="D387" s="392"/>
      <c r="E387" s="121" t="s">
        <v>39</v>
      </c>
      <c r="F387" s="122"/>
      <c r="G387" s="122"/>
      <c r="H387" s="122"/>
      <c r="I387" s="122"/>
      <c r="J387" s="123"/>
      <c r="K387" s="34">
        <f>'Автоматические данные'!$L$99</f>
        <v>0</v>
      </c>
      <c r="L387" s="35">
        <v>0</v>
      </c>
      <c r="M387" s="36">
        <f>SUM(K387/A387*10000)</f>
        <v>0</v>
      </c>
      <c r="N387" s="29" t="e">
        <f>SUM('[1]Обработка данных'!#REF!)</f>
        <v>#REF!</v>
      </c>
    </row>
    <row r="388" spans="1:14" ht="15.75" customHeight="1">
      <c r="A388" s="124" t="s">
        <v>188</v>
      </c>
      <c r="B388" s="125"/>
      <c r="C388" s="125"/>
      <c r="D388" s="126"/>
      <c r="E388" s="133" t="s">
        <v>35</v>
      </c>
      <c r="F388" s="134"/>
      <c r="G388" s="134"/>
      <c r="H388" s="134"/>
      <c r="I388" s="134"/>
      <c r="J388" s="135"/>
      <c r="K388" s="30">
        <f>'Автоматические данные'!$H$100</f>
        <v>0</v>
      </c>
      <c r="L388" s="31">
        <v>0</v>
      </c>
      <c r="M388" s="32">
        <f>SUM(K388/A392*10000)</f>
        <v>0</v>
      </c>
      <c r="N388" s="33" t="e">
        <f>SUM(M388-'[1]Обработка данных'!#REF!)</f>
        <v>#REF!</v>
      </c>
    </row>
    <row r="389" spans="1:14" ht="15.75">
      <c r="A389" s="127"/>
      <c r="B389" s="128"/>
      <c r="C389" s="128"/>
      <c r="D389" s="129"/>
      <c r="E389" s="136" t="s">
        <v>36</v>
      </c>
      <c r="F389" s="137"/>
      <c r="G389" s="137"/>
      <c r="H389" s="137"/>
      <c r="I389" s="137"/>
      <c r="J389" s="138"/>
      <c r="K389" s="30">
        <f>'Автоматические данные'!$I$100</f>
        <v>0</v>
      </c>
      <c r="L389" s="31">
        <v>0</v>
      </c>
      <c r="M389" s="32">
        <f>SUM(K389/A392*10000)</f>
        <v>0</v>
      </c>
      <c r="N389" s="33" t="e">
        <f>SUM(M389-'[1]Обработка данных'!#REF!)</f>
        <v>#REF!</v>
      </c>
    </row>
    <row r="390" spans="1:14" ht="15.75" customHeight="1">
      <c r="A390" s="127"/>
      <c r="B390" s="128"/>
      <c r="C390" s="128"/>
      <c r="D390" s="129"/>
      <c r="E390" s="139" t="s">
        <v>37</v>
      </c>
      <c r="F390" s="140"/>
      <c r="G390" s="140"/>
      <c r="H390" s="140"/>
      <c r="I390" s="140"/>
      <c r="J390" s="141"/>
      <c r="K390" s="30">
        <f>'Автоматические данные'!$J$100</f>
        <v>0</v>
      </c>
      <c r="L390" s="31">
        <v>0</v>
      </c>
      <c r="M390" s="32">
        <f>SUM(K390/A392*10000)</f>
        <v>0</v>
      </c>
      <c r="N390" s="32" t="e">
        <f>SUM(M390-'[1]Обработка данных'!#REF!)</f>
        <v>#REF!</v>
      </c>
    </row>
    <row r="391" spans="1:14" ht="15.75">
      <c r="A391" s="130"/>
      <c r="B391" s="131"/>
      <c r="C391" s="131"/>
      <c r="D391" s="132"/>
      <c r="E391" s="142" t="s">
        <v>38</v>
      </c>
      <c r="F391" s="143"/>
      <c r="G391" s="143"/>
      <c r="H391" s="143"/>
      <c r="I391" s="143"/>
      <c r="J391" s="144"/>
      <c r="K391" s="30">
        <f>'Автоматические данные'!$K$100</f>
        <v>0</v>
      </c>
      <c r="L391" s="31">
        <v>0</v>
      </c>
      <c r="M391" s="32">
        <f>SUM(K391/A392*10000)</f>
        <v>0</v>
      </c>
      <c r="N391" s="32" t="e">
        <f>SUM(M391-'[1]Обработка данных'!#REF!)</f>
        <v>#REF!</v>
      </c>
    </row>
    <row r="392" spans="1:14" ht="15.75">
      <c r="A392" s="390">
        <v>4425</v>
      </c>
      <c r="B392" s="391"/>
      <c r="C392" s="391"/>
      <c r="D392" s="392"/>
      <c r="E392" s="121" t="s">
        <v>39</v>
      </c>
      <c r="F392" s="122"/>
      <c r="G392" s="122"/>
      <c r="H392" s="122"/>
      <c r="I392" s="122"/>
      <c r="J392" s="123"/>
      <c r="K392" s="30">
        <f>'Автоматические данные'!$L$100</f>
        <v>0</v>
      </c>
      <c r="L392" s="31">
        <v>0</v>
      </c>
      <c r="M392" s="32">
        <f>SUM(K392/A392*10000)</f>
        <v>0</v>
      </c>
      <c r="N392" s="32" t="e">
        <f>SUM(M392-'[1]Обработка данных'!#REF!)</f>
        <v>#REF!</v>
      </c>
    </row>
    <row r="393" spans="1:14" ht="15.75">
      <c r="A393" s="152" t="s">
        <v>189</v>
      </c>
      <c r="B393" s="153"/>
      <c r="C393" s="153"/>
      <c r="D393" s="154"/>
      <c r="E393" s="133" t="s">
        <v>35</v>
      </c>
      <c r="F393" s="134"/>
      <c r="G393" s="134"/>
      <c r="H393" s="134"/>
      <c r="I393" s="134"/>
      <c r="J393" s="135"/>
      <c r="K393" s="34">
        <f>'Автоматические данные'!$H$101</f>
        <v>0</v>
      </c>
      <c r="L393" s="35">
        <v>0</v>
      </c>
      <c r="M393" s="36">
        <f>SUM(K393/A397*10000)</f>
        <v>0</v>
      </c>
      <c r="N393" s="36" t="e">
        <f>SUM(M393-'[1]Обработка данных'!#REF!)</f>
        <v>#REF!</v>
      </c>
    </row>
    <row r="394" spans="1:14" ht="15.75" customHeight="1">
      <c r="A394" s="155"/>
      <c r="B394" s="156"/>
      <c r="C394" s="156"/>
      <c r="D394" s="157"/>
      <c r="E394" s="136" t="s">
        <v>36</v>
      </c>
      <c r="F394" s="137"/>
      <c r="G394" s="137"/>
      <c r="H394" s="137"/>
      <c r="I394" s="137"/>
      <c r="J394" s="138"/>
      <c r="K394" s="34">
        <f>'Автоматические данные'!$I$101</f>
        <v>0</v>
      </c>
      <c r="L394" s="35">
        <v>0</v>
      </c>
      <c r="M394" s="36">
        <f>SUM(K394/A397*10000)</f>
        <v>0</v>
      </c>
      <c r="N394" s="36" t="e">
        <f>SUM(M394-'[1]Обработка данных'!#REF!)</f>
        <v>#REF!</v>
      </c>
    </row>
    <row r="395" spans="1:14" ht="15" customHeight="1">
      <c r="A395" s="155"/>
      <c r="B395" s="156"/>
      <c r="C395" s="156"/>
      <c r="D395" s="157"/>
      <c r="E395" s="139" t="s">
        <v>37</v>
      </c>
      <c r="F395" s="140"/>
      <c r="G395" s="140"/>
      <c r="H395" s="140"/>
      <c r="I395" s="140"/>
      <c r="J395" s="141"/>
      <c r="K395" s="34">
        <f>'Автоматические данные'!$J$101</f>
        <v>0</v>
      </c>
      <c r="L395" s="35">
        <v>0</v>
      </c>
      <c r="M395" s="36">
        <f>SUM(K395/A397*10000)</f>
        <v>0</v>
      </c>
      <c r="N395" s="36" t="e">
        <f>SUM(M395-'[1]Обработка данных'!#REF!)</f>
        <v>#REF!</v>
      </c>
    </row>
    <row r="396" spans="1:14" ht="15.75" customHeight="1">
      <c r="A396" s="158"/>
      <c r="B396" s="159"/>
      <c r="C396" s="159"/>
      <c r="D396" s="160"/>
      <c r="E396" s="142" t="s">
        <v>38</v>
      </c>
      <c r="F396" s="143"/>
      <c r="G396" s="143"/>
      <c r="H396" s="143"/>
      <c r="I396" s="143"/>
      <c r="J396" s="144"/>
      <c r="K396" s="34">
        <f>'Автоматические данные'!$K$101</f>
        <v>0</v>
      </c>
      <c r="L396" s="35">
        <v>0</v>
      </c>
      <c r="M396" s="36">
        <f>SUM(K396/A397*10000)</f>
        <v>0</v>
      </c>
      <c r="N396" s="36" t="e">
        <f>SUM(M396-'[1]Обработка данных'!#REF!)</f>
        <v>#REF!</v>
      </c>
    </row>
    <row r="397" spans="1:14" ht="15.75">
      <c r="A397" s="118">
        <v>4006</v>
      </c>
      <c r="B397" s="119"/>
      <c r="C397" s="119"/>
      <c r="D397" s="120"/>
      <c r="E397" s="121" t="s">
        <v>39</v>
      </c>
      <c r="F397" s="122"/>
      <c r="G397" s="122"/>
      <c r="H397" s="122"/>
      <c r="I397" s="122"/>
      <c r="J397" s="123"/>
      <c r="K397" s="34">
        <f>'Автоматические данные'!$L$101</f>
        <v>0</v>
      </c>
      <c r="L397" s="35">
        <v>0</v>
      </c>
      <c r="M397" s="36">
        <f>SUM(K397/A397*10000)</f>
        <v>0</v>
      </c>
      <c r="N397" s="36" t="e">
        <f>SUM(M397-'[1]Обработка данных'!#REF!)</f>
        <v>#REF!</v>
      </c>
    </row>
    <row r="398" spans="1:14" ht="15.75">
      <c r="A398" s="124" t="s">
        <v>190</v>
      </c>
      <c r="B398" s="125"/>
      <c r="C398" s="125"/>
      <c r="D398" s="126"/>
      <c r="E398" s="133" t="s">
        <v>35</v>
      </c>
      <c r="F398" s="134"/>
      <c r="G398" s="134"/>
      <c r="H398" s="134"/>
      <c r="I398" s="134"/>
      <c r="J398" s="135"/>
      <c r="K398" s="63">
        <f>'Автоматические данные'!$H$102</f>
        <v>0</v>
      </c>
      <c r="L398" s="64">
        <v>0</v>
      </c>
      <c r="M398" s="65">
        <f>SUM(K398/A402*10000)</f>
        <v>0</v>
      </c>
      <c r="N398" s="65" t="e">
        <f>SUM(M398-'[1]Обработка данных'!#REF!)</f>
        <v>#REF!</v>
      </c>
    </row>
    <row r="399" spans="1:14" ht="15.75">
      <c r="A399" s="127"/>
      <c r="B399" s="128"/>
      <c r="C399" s="128"/>
      <c r="D399" s="129"/>
      <c r="E399" s="136" t="s">
        <v>36</v>
      </c>
      <c r="F399" s="137"/>
      <c r="G399" s="137"/>
      <c r="H399" s="137"/>
      <c r="I399" s="137"/>
      <c r="J399" s="138"/>
      <c r="K399" s="30">
        <f>'Автоматические данные'!$I$102</f>
        <v>0</v>
      </c>
      <c r="L399" s="31">
        <v>0</v>
      </c>
      <c r="M399" s="32">
        <f>SUM(K399/A402*10000)</f>
        <v>0</v>
      </c>
      <c r="N399" s="32" t="e">
        <f>SUM(M399-'[1]Обработка данных'!#REF!)</f>
        <v>#REF!</v>
      </c>
    </row>
    <row r="400" spans="1:14" ht="15.75">
      <c r="A400" s="127"/>
      <c r="B400" s="128"/>
      <c r="C400" s="128"/>
      <c r="D400" s="129"/>
      <c r="E400" s="139" t="s">
        <v>37</v>
      </c>
      <c r="F400" s="140"/>
      <c r="G400" s="140"/>
      <c r="H400" s="140"/>
      <c r="I400" s="140"/>
      <c r="J400" s="141"/>
      <c r="K400" s="30">
        <f>'Автоматические данные'!$J$102</f>
        <v>0</v>
      </c>
      <c r="L400" s="31">
        <v>0</v>
      </c>
      <c r="M400" s="32">
        <f>SUM(K400/A402*10000)</f>
        <v>0</v>
      </c>
      <c r="N400" s="32" t="e">
        <f>SUM(M400-'[1]Обработка данных'!#REF!)</f>
        <v>#REF!</v>
      </c>
    </row>
    <row r="401" spans="1:14" ht="15.75">
      <c r="A401" s="130"/>
      <c r="B401" s="131"/>
      <c r="C401" s="131"/>
      <c r="D401" s="132"/>
      <c r="E401" s="142" t="s">
        <v>38</v>
      </c>
      <c r="F401" s="143"/>
      <c r="G401" s="143"/>
      <c r="H401" s="143"/>
      <c r="I401" s="143"/>
      <c r="J401" s="144"/>
      <c r="K401" s="30">
        <f>'Автоматические данные'!$K$102</f>
        <v>0</v>
      </c>
      <c r="L401" s="31">
        <v>0</v>
      </c>
      <c r="M401" s="32">
        <f>SUM(K401/A402*10000)</f>
        <v>0</v>
      </c>
      <c r="N401" s="32" t="e">
        <f>SUM(M401-'[1]Обработка данных'!#REF!)</f>
        <v>#REF!</v>
      </c>
    </row>
    <row r="402" spans="1:14" ht="24" customHeight="1">
      <c r="A402" s="390">
        <v>13144</v>
      </c>
      <c r="B402" s="391"/>
      <c r="C402" s="391"/>
      <c r="D402" s="392"/>
      <c r="E402" s="121" t="s">
        <v>39</v>
      </c>
      <c r="F402" s="122"/>
      <c r="G402" s="122"/>
      <c r="H402" s="122"/>
      <c r="I402" s="122"/>
      <c r="J402" s="123"/>
      <c r="K402" s="30">
        <f>'Автоматические данные'!$L$102</f>
        <v>0</v>
      </c>
      <c r="L402" s="31">
        <v>0</v>
      </c>
      <c r="M402" s="32">
        <f>SUM(K402/A402*10000)</f>
        <v>0</v>
      </c>
      <c r="N402" s="32" t="e">
        <f>SUM(M402-'[1]Обработка данных'!#REF!)</f>
        <v>#REF!</v>
      </c>
    </row>
    <row r="403" spans="1:14" ht="38.25" customHeight="1">
      <c r="A403" s="145" t="s">
        <v>117</v>
      </c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</row>
    <row r="404" spans="1:14" ht="18">
      <c r="A404" s="146" t="str">
        <f>'Ручные данные'!$I$3</f>
        <v>II квартал 2018 г.</v>
      </c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</row>
    <row r="405" spans="1:14" ht="128.25">
      <c r="A405" s="147" t="s">
        <v>129</v>
      </c>
      <c r="B405" s="148"/>
      <c r="C405" s="148"/>
      <c r="D405" s="149"/>
      <c r="E405" s="147" t="s">
        <v>119</v>
      </c>
      <c r="F405" s="150"/>
      <c r="G405" s="150"/>
      <c r="H405" s="150"/>
      <c r="I405" s="150"/>
      <c r="J405" s="151"/>
      <c r="K405" s="25" t="s">
        <v>75</v>
      </c>
      <c r="L405" s="41" t="s">
        <v>46</v>
      </c>
      <c r="M405" s="26" t="s">
        <v>47</v>
      </c>
      <c r="N405" s="26" t="s">
        <v>120</v>
      </c>
    </row>
    <row r="406" spans="1:14" ht="15.75">
      <c r="A406" s="152" t="s">
        <v>130</v>
      </c>
      <c r="B406" s="153"/>
      <c r="C406" s="153"/>
      <c r="D406" s="154"/>
      <c r="E406" s="133" t="s">
        <v>35</v>
      </c>
      <c r="F406" s="134"/>
      <c r="G406" s="134"/>
      <c r="H406" s="134"/>
      <c r="I406" s="134"/>
      <c r="J406" s="135"/>
      <c r="K406" s="34">
        <f>'Автоматические данные'!$H$103</f>
        <v>0</v>
      </c>
      <c r="L406" s="35">
        <v>0</v>
      </c>
      <c r="M406" s="36">
        <f>SUM(K406/A410*10000)</f>
        <v>0</v>
      </c>
      <c r="N406" s="36">
        <f>SUM(M768-'[1]Обработка данных'!F36)</f>
        <v>-2.0719420953123833</v>
      </c>
    </row>
    <row r="407" spans="1:14" ht="15.75">
      <c r="A407" s="155"/>
      <c r="B407" s="156"/>
      <c r="C407" s="156"/>
      <c r="D407" s="157"/>
      <c r="E407" s="136" t="s">
        <v>36</v>
      </c>
      <c r="F407" s="137"/>
      <c r="G407" s="137"/>
      <c r="H407" s="137"/>
      <c r="I407" s="137"/>
      <c r="J407" s="138"/>
      <c r="K407" s="34">
        <f>'Автоматические данные'!$I$103</f>
        <v>0</v>
      </c>
      <c r="L407" s="35">
        <v>0</v>
      </c>
      <c r="M407" s="36">
        <f>SUM(K407/A410*10000)</f>
        <v>0</v>
      </c>
      <c r="N407" s="36">
        <f>SUM(M769-'[1]Обработка данных'!F37)</f>
        <v>-7.4041460170721933</v>
      </c>
    </row>
    <row r="408" spans="1:14" ht="15.75">
      <c r="A408" s="155"/>
      <c r="B408" s="156"/>
      <c r="C408" s="156"/>
      <c r="D408" s="157"/>
      <c r="E408" s="139" t="s">
        <v>37</v>
      </c>
      <c r="F408" s="140"/>
      <c r="G408" s="140"/>
      <c r="H408" s="140"/>
      <c r="I408" s="140"/>
      <c r="J408" s="141"/>
      <c r="K408" s="34">
        <f>'Автоматические данные'!$J$103</f>
        <v>0</v>
      </c>
      <c r="L408" s="35">
        <v>0</v>
      </c>
      <c r="M408" s="36">
        <f>SUM(K408/A410*10000)</f>
        <v>0</v>
      </c>
      <c r="N408" s="36">
        <f>SUM(M770-'[1]Обработка данных'!F38)</f>
        <v>-0.68556907565483272</v>
      </c>
    </row>
    <row r="409" spans="1:14" ht="15.75">
      <c r="A409" s="158"/>
      <c r="B409" s="159"/>
      <c r="C409" s="159"/>
      <c r="D409" s="160"/>
      <c r="E409" s="142" t="s">
        <v>38</v>
      </c>
      <c r="F409" s="143"/>
      <c r="G409" s="143"/>
      <c r="H409" s="143"/>
      <c r="I409" s="143"/>
      <c r="J409" s="144"/>
      <c r="K409" s="34">
        <f>'Автоматические данные'!$K$103</f>
        <v>0</v>
      </c>
      <c r="L409" s="35">
        <v>0</v>
      </c>
      <c r="M409" s="36">
        <f>SUM(K409/A410*10000)</f>
        <v>0</v>
      </c>
      <c r="N409" s="36">
        <f>SUM(M771-'[1]Обработка данных'!F39)</f>
        <v>-6.4443493111554275</v>
      </c>
    </row>
    <row r="410" spans="1:14" ht="15.75">
      <c r="A410" s="118">
        <v>33447</v>
      </c>
      <c r="B410" s="119"/>
      <c r="C410" s="119"/>
      <c r="D410" s="120"/>
      <c r="E410" s="121" t="s">
        <v>39</v>
      </c>
      <c r="F410" s="122"/>
      <c r="G410" s="122"/>
      <c r="H410" s="122"/>
      <c r="I410" s="122"/>
      <c r="J410" s="123"/>
      <c r="K410" s="34">
        <f>'Автоматические данные'!$L$103</f>
        <v>1</v>
      </c>
      <c r="L410" s="35">
        <v>0</v>
      </c>
      <c r="M410" s="36">
        <f>SUM(K410/A410*10000)</f>
        <v>0.29898047657487964</v>
      </c>
      <c r="N410" s="29">
        <f>SUM(M772-'[1]Обработка данных'!F40)</f>
        <v>-0.81201848294227963</v>
      </c>
    </row>
    <row r="411" spans="1:14" ht="15.75">
      <c r="A411" s="124" t="s">
        <v>131</v>
      </c>
      <c r="B411" s="125"/>
      <c r="C411" s="125"/>
      <c r="D411" s="126"/>
      <c r="E411" s="133" t="s">
        <v>35</v>
      </c>
      <c r="F411" s="134"/>
      <c r="G411" s="134"/>
      <c r="H411" s="134"/>
      <c r="I411" s="134"/>
      <c r="J411" s="135"/>
      <c r="K411" s="30">
        <f>'Автоматические данные'!$H$104</f>
        <v>0</v>
      </c>
      <c r="L411" s="30">
        <v>0</v>
      </c>
      <c r="M411" s="32">
        <f>SUM(K411/A415*10000)</f>
        <v>0</v>
      </c>
      <c r="N411" s="32">
        <f>SUM(M773-'[1]Обработка данных'!F36)</f>
        <v>-2.0719420953123833</v>
      </c>
    </row>
    <row r="412" spans="1:14" ht="15.75">
      <c r="A412" s="127"/>
      <c r="B412" s="128"/>
      <c r="C412" s="128"/>
      <c r="D412" s="129"/>
      <c r="E412" s="136" t="s">
        <v>36</v>
      </c>
      <c r="F412" s="137"/>
      <c r="G412" s="137"/>
      <c r="H412" s="137"/>
      <c r="I412" s="137"/>
      <c r="J412" s="138"/>
      <c r="K412" s="30">
        <f>'Автоматические данные'!$I$104</f>
        <v>0</v>
      </c>
      <c r="L412" s="30">
        <v>0</v>
      </c>
      <c r="M412" s="32">
        <f>SUM(K412/A415*10000)</f>
        <v>0</v>
      </c>
      <c r="N412" s="32">
        <f>SUM(M774-'[1]Обработка данных'!F37)</f>
        <v>-7.4041460170721933</v>
      </c>
    </row>
    <row r="413" spans="1:14" ht="15.75">
      <c r="A413" s="127"/>
      <c r="B413" s="128"/>
      <c r="C413" s="128"/>
      <c r="D413" s="129"/>
      <c r="E413" s="139" t="s">
        <v>37</v>
      </c>
      <c r="F413" s="140"/>
      <c r="G413" s="140"/>
      <c r="H413" s="140"/>
      <c r="I413" s="140"/>
      <c r="J413" s="141"/>
      <c r="K413" s="30">
        <f>'Автоматические данные'!$J$104</f>
        <v>0</v>
      </c>
      <c r="L413" s="30">
        <v>0</v>
      </c>
      <c r="M413" s="32">
        <f>SUM(K413/A415*10000)</f>
        <v>0</v>
      </c>
      <c r="N413" s="32">
        <f>SUM(M775-'[1]Обработка данных'!F38)</f>
        <v>-0.68556907565483272</v>
      </c>
    </row>
    <row r="414" spans="1:14" ht="15.75">
      <c r="A414" s="130"/>
      <c r="B414" s="131"/>
      <c r="C414" s="131"/>
      <c r="D414" s="132"/>
      <c r="E414" s="142" t="s">
        <v>38</v>
      </c>
      <c r="F414" s="143"/>
      <c r="G414" s="143"/>
      <c r="H414" s="143"/>
      <c r="I414" s="143"/>
      <c r="J414" s="144"/>
      <c r="K414" s="30">
        <f>'Автоматические данные'!$K$104</f>
        <v>0</v>
      </c>
      <c r="L414" s="30">
        <v>0</v>
      </c>
      <c r="M414" s="32">
        <f>SUM(K414/A415*10000)</f>
        <v>0</v>
      </c>
      <c r="N414" s="32">
        <f>SUM(M776-'[1]Обработка данных'!F39)</f>
        <v>-6.4443493111554275</v>
      </c>
    </row>
    <row r="415" spans="1:14" ht="15.75">
      <c r="A415" s="118">
        <v>4453</v>
      </c>
      <c r="B415" s="119"/>
      <c r="C415" s="119"/>
      <c r="D415" s="120"/>
      <c r="E415" s="121" t="s">
        <v>39</v>
      </c>
      <c r="F415" s="122"/>
      <c r="G415" s="122"/>
      <c r="H415" s="122"/>
      <c r="I415" s="122"/>
      <c r="J415" s="123"/>
      <c r="K415" s="30">
        <f>'Автоматические данные'!$L$104</f>
        <v>0</v>
      </c>
      <c r="L415" s="30">
        <v>0</v>
      </c>
      <c r="M415" s="32">
        <f>SUM(K415/A415*10000)</f>
        <v>0</v>
      </c>
      <c r="N415" s="32">
        <f>SUM(M777-'[1]Обработка данных'!F40)</f>
        <v>-0.81201848294227963</v>
      </c>
    </row>
    <row r="416" spans="1:14" ht="15.75">
      <c r="A416" s="152" t="s">
        <v>132</v>
      </c>
      <c r="B416" s="153"/>
      <c r="C416" s="153"/>
      <c r="D416" s="154"/>
      <c r="E416" s="133" t="s">
        <v>35</v>
      </c>
      <c r="F416" s="134"/>
      <c r="G416" s="134"/>
      <c r="H416" s="134"/>
      <c r="I416" s="134"/>
      <c r="J416" s="135"/>
      <c r="K416" s="34">
        <f>'Автоматические данные'!$H$105</f>
        <v>0</v>
      </c>
      <c r="L416" s="35">
        <v>0</v>
      </c>
      <c r="M416" s="36">
        <f>SUM(K416/A420*10000)</f>
        <v>0</v>
      </c>
      <c r="N416" s="36">
        <f>SUM(M778-'[1]Обработка данных'!F36)</f>
        <v>-2.0719420953123833</v>
      </c>
    </row>
    <row r="417" spans="1:14" ht="15.75">
      <c r="A417" s="155"/>
      <c r="B417" s="156"/>
      <c r="C417" s="156"/>
      <c r="D417" s="157"/>
      <c r="E417" s="136" t="s">
        <v>36</v>
      </c>
      <c r="F417" s="137"/>
      <c r="G417" s="137"/>
      <c r="H417" s="137"/>
      <c r="I417" s="137"/>
      <c r="J417" s="138"/>
      <c r="K417" s="34">
        <f>'Автоматические данные'!$I$105</f>
        <v>0</v>
      </c>
      <c r="L417" s="35">
        <v>0</v>
      </c>
      <c r="M417" s="36">
        <f>SUM(K417/A420*10000)</f>
        <v>0</v>
      </c>
      <c r="N417" s="36">
        <f>SUM(M779-'[1]Обработка данных'!F37)</f>
        <v>-7.4041460170721933</v>
      </c>
    </row>
    <row r="418" spans="1:14" ht="15.75">
      <c r="A418" s="155"/>
      <c r="B418" s="156"/>
      <c r="C418" s="156"/>
      <c r="D418" s="157"/>
      <c r="E418" s="139" t="s">
        <v>37</v>
      </c>
      <c r="F418" s="140"/>
      <c r="G418" s="140"/>
      <c r="H418" s="140"/>
      <c r="I418" s="140"/>
      <c r="J418" s="141"/>
      <c r="K418" s="34">
        <f>'Автоматические данные'!$J$105</f>
        <v>0</v>
      </c>
      <c r="L418" s="35">
        <v>0</v>
      </c>
      <c r="M418" s="36">
        <f>SUM(K418/A420*10000)</f>
        <v>0</v>
      </c>
      <c r="N418" s="36">
        <f>SUM(M780-'[1]Обработка данных'!F38)</f>
        <v>-0.68556907565483272</v>
      </c>
    </row>
    <row r="419" spans="1:14" ht="15.75">
      <c r="A419" s="158"/>
      <c r="B419" s="159"/>
      <c r="C419" s="159"/>
      <c r="D419" s="160"/>
      <c r="E419" s="142" t="s">
        <v>38</v>
      </c>
      <c r="F419" s="143"/>
      <c r="G419" s="143"/>
      <c r="H419" s="143"/>
      <c r="I419" s="143"/>
      <c r="J419" s="144"/>
      <c r="K419" s="34">
        <f>'Автоматические данные'!$K$105</f>
        <v>0</v>
      </c>
      <c r="L419" s="35">
        <v>0</v>
      </c>
      <c r="M419" s="36">
        <f>SUM(K419/A420*10000)</f>
        <v>0</v>
      </c>
      <c r="N419" s="36">
        <f>SUM(M781-'[1]Обработка данных'!F39)</f>
        <v>-6.4443493111554275</v>
      </c>
    </row>
    <row r="420" spans="1:14" ht="15.75">
      <c r="A420" s="118">
        <v>11788</v>
      </c>
      <c r="B420" s="119"/>
      <c r="C420" s="119"/>
      <c r="D420" s="120"/>
      <c r="E420" s="121" t="s">
        <v>39</v>
      </c>
      <c r="F420" s="122"/>
      <c r="G420" s="122"/>
      <c r="H420" s="122"/>
      <c r="I420" s="122"/>
      <c r="J420" s="123"/>
      <c r="K420" s="34">
        <f>'Автоматические данные'!$L$105</f>
        <v>0</v>
      </c>
      <c r="L420" s="35">
        <v>0</v>
      </c>
      <c r="M420" s="36">
        <f>SUM(K420/A420*10000)</f>
        <v>0</v>
      </c>
      <c r="N420" s="29">
        <f>SUM(M782-'[1]Обработка данных'!F40)</f>
        <v>-0.81201848294227963</v>
      </c>
    </row>
    <row r="421" spans="1:14" ht="15.75">
      <c r="A421" s="163" t="s">
        <v>133</v>
      </c>
      <c r="B421" s="164"/>
      <c r="C421" s="164"/>
      <c r="D421" s="165"/>
      <c r="E421" s="133" t="s">
        <v>35</v>
      </c>
      <c r="F421" s="134"/>
      <c r="G421" s="134"/>
      <c r="H421" s="134"/>
      <c r="I421" s="134"/>
      <c r="J421" s="135"/>
      <c r="K421" s="30">
        <f>'Автоматические данные'!$H$106</f>
        <v>0</v>
      </c>
      <c r="L421" s="31">
        <v>0</v>
      </c>
      <c r="M421" s="32">
        <f>SUM(K421/A425*10000)</f>
        <v>0</v>
      </c>
      <c r="N421" s="32">
        <f>SUM(M783-'[1]Обработка данных'!F36)</f>
        <v>-2.0719420953123833</v>
      </c>
    </row>
    <row r="422" spans="1:14" ht="15.75">
      <c r="A422" s="166"/>
      <c r="B422" s="167"/>
      <c r="C422" s="167"/>
      <c r="D422" s="168"/>
      <c r="E422" s="172" t="s">
        <v>36</v>
      </c>
      <c r="F422" s="173"/>
      <c r="G422" s="173"/>
      <c r="H422" s="173"/>
      <c r="I422" s="173"/>
      <c r="J422" s="174"/>
      <c r="K422" s="30">
        <f>'Автоматические данные'!$I$106</f>
        <v>0</v>
      </c>
      <c r="L422" s="31">
        <v>0</v>
      </c>
      <c r="M422" s="32">
        <f>SUM(K422/A425*10000)</f>
        <v>0</v>
      </c>
      <c r="N422" s="32">
        <f>SUM(M784-'[1]Обработка данных'!F37)</f>
        <v>-7.4041460170721933</v>
      </c>
    </row>
    <row r="423" spans="1:14" ht="15.75">
      <c r="A423" s="166"/>
      <c r="B423" s="167"/>
      <c r="C423" s="167"/>
      <c r="D423" s="168"/>
      <c r="E423" s="139" t="s">
        <v>37</v>
      </c>
      <c r="F423" s="140"/>
      <c r="G423" s="140"/>
      <c r="H423" s="140"/>
      <c r="I423" s="140"/>
      <c r="J423" s="141"/>
      <c r="K423" s="30">
        <f>'Автоматические данные'!$J$106</f>
        <v>0</v>
      </c>
      <c r="L423" s="31">
        <v>0</v>
      </c>
      <c r="M423" s="32">
        <f>SUM(K423/A425*10000)</f>
        <v>0</v>
      </c>
      <c r="N423" s="32">
        <f>SUM(M785-'[1]Обработка данных'!F38)</f>
        <v>-0.68556907565483272</v>
      </c>
    </row>
    <row r="424" spans="1:14" ht="15.75">
      <c r="A424" s="169"/>
      <c r="B424" s="170"/>
      <c r="C424" s="170"/>
      <c r="D424" s="171"/>
      <c r="E424" s="142" t="s">
        <v>38</v>
      </c>
      <c r="F424" s="143"/>
      <c r="G424" s="143"/>
      <c r="H424" s="143"/>
      <c r="I424" s="143"/>
      <c r="J424" s="144"/>
      <c r="K424" s="30">
        <f>'Автоматические данные'!$K$106</f>
        <v>0</v>
      </c>
      <c r="L424" s="31">
        <v>0</v>
      </c>
      <c r="M424" s="32">
        <f>SUM(K424/A425*10000)</f>
        <v>0</v>
      </c>
      <c r="N424" s="32">
        <f>SUM(M786-'[1]Обработка данных'!F39)</f>
        <v>-6.4443493111554275</v>
      </c>
    </row>
    <row r="425" spans="1:14" ht="15.75">
      <c r="A425" s="118">
        <v>4600</v>
      </c>
      <c r="B425" s="119"/>
      <c r="C425" s="119"/>
      <c r="D425" s="120"/>
      <c r="E425" s="175" t="s">
        <v>39</v>
      </c>
      <c r="F425" s="176"/>
      <c r="G425" s="176"/>
      <c r="H425" s="176"/>
      <c r="I425" s="176"/>
      <c r="J425" s="177"/>
      <c r="K425" s="42">
        <f>'Автоматические данные'!$L$106</f>
        <v>0</v>
      </c>
      <c r="L425" s="43">
        <v>0</v>
      </c>
      <c r="M425" s="33">
        <f>SUM(K425/A425*10000)</f>
        <v>0</v>
      </c>
      <c r="N425" s="33">
        <f>SUM(M787-'[1]Обработка данных'!F40)</f>
        <v>-0.81201848294227963</v>
      </c>
    </row>
    <row r="426" spans="1:14" ht="38.25" customHeight="1">
      <c r="A426" s="145" t="s">
        <v>117</v>
      </c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</row>
    <row r="427" spans="1:14" ht="16.5">
      <c r="A427" s="162" t="str">
        <f>'Ручные данные'!$I$3</f>
        <v>II квартал 2018 г.</v>
      </c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</row>
    <row r="428" spans="1:14" ht="128.25">
      <c r="A428" s="147" t="s">
        <v>118</v>
      </c>
      <c r="B428" s="148"/>
      <c r="C428" s="148"/>
      <c r="D428" s="149"/>
      <c r="E428" s="147" t="s">
        <v>119</v>
      </c>
      <c r="F428" s="150"/>
      <c r="G428" s="150"/>
      <c r="H428" s="150"/>
      <c r="I428" s="150"/>
      <c r="J428" s="151"/>
      <c r="K428" s="25" t="s">
        <v>75</v>
      </c>
      <c r="L428" s="41" t="s">
        <v>46</v>
      </c>
      <c r="M428" s="26" t="s">
        <v>47</v>
      </c>
      <c r="N428" s="26" t="s">
        <v>120</v>
      </c>
    </row>
    <row r="429" spans="1:14" ht="15.75">
      <c r="A429" s="152" t="s">
        <v>134</v>
      </c>
      <c r="B429" s="153"/>
      <c r="C429" s="153"/>
      <c r="D429" s="154"/>
      <c r="E429" s="133" t="s">
        <v>35</v>
      </c>
      <c r="F429" s="134"/>
      <c r="G429" s="134"/>
      <c r="H429" s="134"/>
      <c r="I429" s="134"/>
      <c r="J429" s="135"/>
      <c r="K429" s="34">
        <f>'Автоматические данные'!$H$107</f>
        <v>0</v>
      </c>
      <c r="L429" s="35">
        <v>0</v>
      </c>
      <c r="M429" s="36">
        <f>SUM(K429/OLE_LINK5*10000)</f>
        <v>0</v>
      </c>
      <c r="N429" s="36"/>
    </row>
    <row r="430" spans="1:14" ht="15.75">
      <c r="A430" s="155"/>
      <c r="B430" s="156"/>
      <c r="C430" s="156"/>
      <c r="D430" s="157"/>
      <c r="E430" s="136" t="s">
        <v>36</v>
      </c>
      <c r="F430" s="137"/>
      <c r="G430" s="137"/>
      <c r="H430" s="137"/>
      <c r="I430" s="137"/>
      <c r="J430" s="138"/>
      <c r="K430" s="34">
        <f>'Автоматические данные'!$I$107</f>
        <v>0</v>
      </c>
      <c r="L430" s="35">
        <v>0</v>
      </c>
      <c r="M430" s="36">
        <f>SUM(K430/OLE_LINK5*10000)</f>
        <v>0</v>
      </c>
      <c r="N430" s="36"/>
    </row>
    <row r="431" spans="1:14" ht="15.75">
      <c r="A431" s="155"/>
      <c r="B431" s="156"/>
      <c r="C431" s="156"/>
      <c r="D431" s="157"/>
      <c r="E431" s="139" t="s">
        <v>37</v>
      </c>
      <c r="F431" s="140"/>
      <c r="G431" s="140"/>
      <c r="H431" s="140"/>
      <c r="I431" s="140"/>
      <c r="J431" s="141"/>
      <c r="K431" s="34">
        <f>'Автоматические данные'!$J$107</f>
        <v>0</v>
      </c>
      <c r="L431" s="35">
        <v>0</v>
      </c>
      <c r="M431" s="36">
        <f>SUM(K431/OLE_LINK5*10000)</f>
        <v>0</v>
      </c>
      <c r="N431" s="36"/>
    </row>
    <row r="432" spans="1:14" ht="15.75">
      <c r="A432" s="158"/>
      <c r="B432" s="159"/>
      <c r="C432" s="159"/>
      <c r="D432" s="160"/>
      <c r="E432" s="142" t="s">
        <v>38</v>
      </c>
      <c r="F432" s="143"/>
      <c r="G432" s="143"/>
      <c r="H432" s="143"/>
      <c r="I432" s="143"/>
      <c r="J432" s="144"/>
      <c r="K432" s="34">
        <f>'Автоматические данные'!$K$107</f>
        <v>0</v>
      </c>
      <c r="L432" s="35">
        <v>0</v>
      </c>
      <c r="M432" s="36">
        <f>SUM(K432/OLE_LINK5*10000)</f>
        <v>0</v>
      </c>
      <c r="N432" s="36"/>
    </row>
    <row r="433" spans="1:14" ht="15.75">
      <c r="A433" s="118">
        <v>6032</v>
      </c>
      <c r="B433" s="119"/>
      <c r="C433" s="119"/>
      <c r="D433" s="120"/>
      <c r="E433" s="121" t="s">
        <v>39</v>
      </c>
      <c r="F433" s="122"/>
      <c r="G433" s="122"/>
      <c r="H433" s="122"/>
      <c r="I433" s="122"/>
      <c r="J433" s="123"/>
      <c r="K433" s="34">
        <f>'Автоматические данные'!$L$107</f>
        <v>0</v>
      </c>
      <c r="L433" s="35">
        <v>0</v>
      </c>
      <c r="M433" s="36">
        <f>SUM(K433/OLE_LINK5*10000)</f>
        <v>0</v>
      </c>
      <c r="N433" s="29"/>
    </row>
    <row r="434" spans="1:14" ht="15.75">
      <c r="A434" s="124" t="s">
        <v>135</v>
      </c>
      <c r="B434" s="125"/>
      <c r="C434" s="125"/>
      <c r="D434" s="126"/>
      <c r="E434" s="133" t="s">
        <v>35</v>
      </c>
      <c r="F434" s="134"/>
      <c r="G434" s="134"/>
      <c r="H434" s="134"/>
      <c r="I434" s="134"/>
      <c r="J434" s="135"/>
      <c r="K434" s="30">
        <f>'Автоматические данные'!$H$108</f>
        <v>0</v>
      </c>
      <c r="L434" s="31">
        <v>0</v>
      </c>
      <c r="M434" s="32">
        <f>SUM(K434/A438*10000)</f>
        <v>0</v>
      </c>
      <c r="N434" s="32"/>
    </row>
    <row r="435" spans="1:14" ht="15.75">
      <c r="A435" s="127"/>
      <c r="B435" s="128"/>
      <c r="C435" s="128"/>
      <c r="D435" s="129"/>
      <c r="E435" s="136" t="s">
        <v>36</v>
      </c>
      <c r="F435" s="137"/>
      <c r="G435" s="137"/>
      <c r="H435" s="137"/>
      <c r="I435" s="137"/>
      <c r="J435" s="138"/>
      <c r="K435" s="30">
        <f>'Автоматические данные'!$I$108</f>
        <v>0</v>
      </c>
      <c r="L435" s="31">
        <v>0</v>
      </c>
      <c r="M435" s="32">
        <f>SUM(K435/A438*10000)</f>
        <v>0</v>
      </c>
      <c r="N435" s="32"/>
    </row>
    <row r="436" spans="1:14" ht="15.75">
      <c r="A436" s="127"/>
      <c r="B436" s="128"/>
      <c r="C436" s="128"/>
      <c r="D436" s="129"/>
      <c r="E436" s="139" t="s">
        <v>37</v>
      </c>
      <c r="F436" s="140"/>
      <c r="G436" s="140"/>
      <c r="H436" s="140"/>
      <c r="I436" s="140"/>
      <c r="J436" s="141"/>
      <c r="K436" s="30">
        <f>'Автоматические данные'!$J$108</f>
        <v>0</v>
      </c>
      <c r="L436" s="31">
        <v>0</v>
      </c>
      <c r="M436" s="32">
        <f>SUM(K436/A438*10000)</f>
        <v>0</v>
      </c>
      <c r="N436" s="32"/>
    </row>
    <row r="437" spans="1:14" ht="15.75">
      <c r="A437" s="130"/>
      <c r="B437" s="131"/>
      <c r="C437" s="131"/>
      <c r="D437" s="132"/>
      <c r="E437" s="142" t="s">
        <v>38</v>
      </c>
      <c r="F437" s="143"/>
      <c r="G437" s="143"/>
      <c r="H437" s="143"/>
      <c r="I437" s="143"/>
      <c r="J437" s="144"/>
      <c r="K437" s="30">
        <f>'Автоматические данные'!$K$108</f>
        <v>0</v>
      </c>
      <c r="L437" s="31">
        <v>0</v>
      </c>
      <c r="M437" s="32">
        <f>SUM(K437/A438*10000)</f>
        <v>0</v>
      </c>
      <c r="N437" s="32"/>
    </row>
    <row r="438" spans="1:14" ht="15.75">
      <c r="A438" s="118">
        <v>7620</v>
      </c>
      <c r="B438" s="119"/>
      <c r="C438" s="119"/>
      <c r="D438" s="120"/>
      <c r="E438" s="121" t="s">
        <v>39</v>
      </c>
      <c r="F438" s="122"/>
      <c r="G438" s="122"/>
      <c r="H438" s="122"/>
      <c r="I438" s="122"/>
      <c r="J438" s="123"/>
      <c r="K438" s="30">
        <f>'Автоматические данные'!$L$108</f>
        <v>0</v>
      </c>
      <c r="L438" s="31">
        <v>0</v>
      </c>
      <c r="M438" s="32">
        <f>SUM(K438/A438*10000)</f>
        <v>0</v>
      </c>
      <c r="N438" s="33"/>
    </row>
    <row r="439" spans="1:14" ht="15.75">
      <c r="A439" s="152" t="s">
        <v>136</v>
      </c>
      <c r="B439" s="153"/>
      <c r="C439" s="153"/>
      <c r="D439" s="154"/>
      <c r="E439" s="133" t="s">
        <v>35</v>
      </c>
      <c r="F439" s="134"/>
      <c r="G439" s="134"/>
      <c r="H439" s="134"/>
      <c r="I439" s="134"/>
      <c r="J439" s="135"/>
      <c r="K439" s="34">
        <f>'Автоматические данные'!$H$109</f>
        <v>0</v>
      </c>
      <c r="L439" s="34">
        <v>0</v>
      </c>
      <c r="M439" s="36">
        <f>SUM(K439/A443*10000)</f>
        <v>0</v>
      </c>
      <c r="N439" s="36"/>
    </row>
    <row r="440" spans="1:14" ht="15.75">
      <c r="A440" s="155"/>
      <c r="B440" s="156"/>
      <c r="C440" s="156"/>
      <c r="D440" s="157"/>
      <c r="E440" s="136" t="s">
        <v>36</v>
      </c>
      <c r="F440" s="137"/>
      <c r="G440" s="137"/>
      <c r="H440" s="137"/>
      <c r="I440" s="137"/>
      <c r="J440" s="138"/>
      <c r="K440" s="34">
        <f>'Автоматические данные'!$I$109</f>
        <v>0</v>
      </c>
      <c r="L440" s="34">
        <v>0</v>
      </c>
      <c r="M440" s="36">
        <f>SUM(K440/A443*10000)</f>
        <v>0</v>
      </c>
      <c r="N440" s="36"/>
    </row>
    <row r="441" spans="1:14" ht="15.75">
      <c r="A441" s="155"/>
      <c r="B441" s="156"/>
      <c r="C441" s="156"/>
      <c r="D441" s="157"/>
      <c r="E441" s="139" t="s">
        <v>37</v>
      </c>
      <c r="F441" s="140"/>
      <c r="G441" s="140"/>
      <c r="H441" s="140"/>
      <c r="I441" s="140"/>
      <c r="J441" s="141"/>
      <c r="K441" s="34">
        <f>'Автоматические данные'!$J$109</f>
        <v>0</v>
      </c>
      <c r="L441" s="34">
        <v>0</v>
      </c>
      <c r="M441" s="36">
        <f>SUM(K441/A443*10000)</f>
        <v>0</v>
      </c>
      <c r="N441" s="36"/>
    </row>
    <row r="442" spans="1:14" ht="15.75">
      <c r="A442" s="158"/>
      <c r="B442" s="159"/>
      <c r="C442" s="159"/>
      <c r="D442" s="160"/>
      <c r="E442" s="142" t="s">
        <v>38</v>
      </c>
      <c r="F442" s="143"/>
      <c r="G442" s="143"/>
      <c r="H442" s="143"/>
      <c r="I442" s="143"/>
      <c r="J442" s="144"/>
      <c r="K442" s="34">
        <f>'Автоматические данные'!$K$109</f>
        <v>0</v>
      </c>
      <c r="L442" s="34">
        <v>0</v>
      </c>
      <c r="M442" s="36">
        <f>SUM(K442/A443*10000)</f>
        <v>0</v>
      </c>
      <c r="N442" s="36"/>
    </row>
    <row r="443" spans="1:14" ht="15.75">
      <c r="A443" s="118">
        <v>4840</v>
      </c>
      <c r="B443" s="119"/>
      <c r="C443" s="119"/>
      <c r="D443" s="120"/>
      <c r="E443" s="121" t="s">
        <v>39</v>
      </c>
      <c r="F443" s="122"/>
      <c r="G443" s="122"/>
      <c r="H443" s="122"/>
      <c r="I443" s="122"/>
      <c r="J443" s="123"/>
      <c r="K443" s="34">
        <f>'Автоматические данные'!$L$109</f>
        <v>0</v>
      </c>
      <c r="L443" s="34">
        <v>0</v>
      </c>
      <c r="M443" s="36">
        <f>SUM(K443/A443*10000)</f>
        <v>0</v>
      </c>
      <c r="N443" s="36"/>
    </row>
    <row r="444" spans="1:14" ht="15.75">
      <c r="A444" s="124" t="s">
        <v>137</v>
      </c>
      <c r="B444" s="125"/>
      <c r="C444" s="125"/>
      <c r="D444" s="126"/>
      <c r="E444" s="133" t="s">
        <v>35</v>
      </c>
      <c r="F444" s="134"/>
      <c r="G444" s="134"/>
      <c r="H444" s="134"/>
      <c r="I444" s="134"/>
      <c r="J444" s="135"/>
      <c r="K444" s="30">
        <f>'Автоматические данные'!$H$110</f>
        <v>0</v>
      </c>
      <c r="L444" s="31">
        <v>0</v>
      </c>
      <c r="M444" s="32">
        <f>SUM(K444/OLE_LINK28*10000)</f>
        <v>0</v>
      </c>
      <c r="N444" s="32"/>
    </row>
    <row r="445" spans="1:14" ht="15.75">
      <c r="A445" s="127"/>
      <c r="B445" s="128"/>
      <c r="C445" s="128"/>
      <c r="D445" s="129"/>
      <c r="E445" s="136" t="s">
        <v>36</v>
      </c>
      <c r="F445" s="137"/>
      <c r="G445" s="137"/>
      <c r="H445" s="137"/>
      <c r="I445" s="137"/>
      <c r="J445" s="138"/>
      <c r="K445" s="30">
        <f>'Автоматические данные'!$I$110</f>
        <v>0</v>
      </c>
      <c r="L445" s="31">
        <v>0</v>
      </c>
      <c r="M445" s="32">
        <f>SUM(K445/OLE_LINK28*10000)</f>
        <v>0</v>
      </c>
      <c r="N445" s="32"/>
    </row>
    <row r="446" spans="1:14" ht="15.75">
      <c r="A446" s="127"/>
      <c r="B446" s="128"/>
      <c r="C446" s="128"/>
      <c r="D446" s="129"/>
      <c r="E446" s="139" t="s">
        <v>37</v>
      </c>
      <c r="F446" s="140"/>
      <c r="G446" s="140"/>
      <c r="H446" s="140"/>
      <c r="I446" s="140"/>
      <c r="J446" s="141"/>
      <c r="K446" s="30">
        <f>'Автоматические данные'!$J$110</f>
        <v>0</v>
      </c>
      <c r="L446" s="31">
        <v>0</v>
      </c>
      <c r="M446" s="32">
        <f>SUM(K446/OLE_LINK28*10000)</f>
        <v>0</v>
      </c>
      <c r="N446" s="32"/>
    </row>
    <row r="447" spans="1:14" ht="15.75">
      <c r="A447" s="130"/>
      <c r="B447" s="131"/>
      <c r="C447" s="131"/>
      <c r="D447" s="132"/>
      <c r="E447" s="142" t="s">
        <v>38</v>
      </c>
      <c r="F447" s="143"/>
      <c r="G447" s="143"/>
      <c r="H447" s="143"/>
      <c r="I447" s="143"/>
      <c r="J447" s="144"/>
      <c r="K447" s="30">
        <f>'Автоматические данные'!$K$110</f>
        <v>0</v>
      </c>
      <c r="L447" s="31">
        <v>0</v>
      </c>
      <c r="M447" s="32">
        <f>SUM(K447/OLE_LINK28*10000)</f>
        <v>0</v>
      </c>
      <c r="N447" s="32"/>
    </row>
    <row r="448" spans="1:14" ht="15.75">
      <c r="A448" s="118">
        <v>9533</v>
      </c>
      <c r="B448" s="119"/>
      <c r="C448" s="119"/>
      <c r="D448" s="120"/>
      <c r="E448" s="121" t="s">
        <v>39</v>
      </c>
      <c r="F448" s="122"/>
      <c r="G448" s="122"/>
      <c r="H448" s="122"/>
      <c r="I448" s="122"/>
      <c r="J448" s="123"/>
      <c r="K448" s="30">
        <f>'Автоматические данные'!$L$110</f>
        <v>0</v>
      </c>
      <c r="L448" s="31">
        <v>0</v>
      </c>
      <c r="M448" s="32">
        <f>SUM(K448/OLE_LINK28*10000)</f>
        <v>0</v>
      </c>
      <c r="N448" s="32"/>
    </row>
    <row r="449" spans="1:14" ht="39.75" customHeight="1">
      <c r="A449" s="161" t="s">
        <v>117</v>
      </c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</row>
    <row r="450" spans="1:14" ht="16.5">
      <c r="A450" s="162" t="str">
        <f>'Ручные данные'!$I$3</f>
        <v>II квартал 2018 г.</v>
      </c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</row>
    <row r="451" spans="1:14" ht="128.25">
      <c r="A451" s="147" t="s">
        <v>118</v>
      </c>
      <c r="B451" s="148"/>
      <c r="C451" s="148"/>
      <c r="D451" s="149"/>
      <c r="E451" s="147" t="s">
        <v>119</v>
      </c>
      <c r="F451" s="150"/>
      <c r="G451" s="150"/>
      <c r="H451" s="150"/>
      <c r="I451" s="150"/>
      <c r="J451" s="151"/>
      <c r="K451" s="25" t="s">
        <v>75</v>
      </c>
      <c r="L451" s="41" t="s">
        <v>46</v>
      </c>
      <c r="M451" s="26" t="s">
        <v>47</v>
      </c>
      <c r="N451" s="26" t="s">
        <v>120</v>
      </c>
    </row>
    <row r="452" spans="1:14" ht="15.75">
      <c r="A452" s="152" t="s">
        <v>138</v>
      </c>
      <c r="B452" s="153"/>
      <c r="C452" s="153"/>
      <c r="D452" s="154"/>
      <c r="E452" s="133" t="s">
        <v>35</v>
      </c>
      <c r="F452" s="134"/>
      <c r="G452" s="134"/>
      <c r="H452" s="134"/>
      <c r="I452" s="134"/>
      <c r="J452" s="135"/>
      <c r="K452" s="34">
        <f>'Автоматические данные'!$H$111</f>
        <v>0</v>
      </c>
      <c r="L452" s="35">
        <v>0</v>
      </c>
      <c r="M452" s="36">
        <f>SUM(K452/A456*10000)</f>
        <v>0</v>
      </c>
      <c r="N452" s="36">
        <f>SUM(M814-'[1]Обработка данных'!F36)</f>
        <v>-2.0719420953123833</v>
      </c>
    </row>
    <row r="453" spans="1:14" ht="15.75">
      <c r="A453" s="155"/>
      <c r="B453" s="156"/>
      <c r="C453" s="156"/>
      <c r="D453" s="157"/>
      <c r="E453" s="136" t="s">
        <v>36</v>
      </c>
      <c r="F453" s="137"/>
      <c r="G453" s="137"/>
      <c r="H453" s="137"/>
      <c r="I453" s="137"/>
      <c r="J453" s="138"/>
      <c r="K453" s="34">
        <f>'Автоматические данные'!$I$111</f>
        <v>0</v>
      </c>
      <c r="L453" s="35">
        <v>0</v>
      </c>
      <c r="M453" s="36">
        <f>SUM(K453/A456*10000)</f>
        <v>0</v>
      </c>
      <c r="N453" s="36">
        <f>SUM(M815-'[1]Обработка данных'!F37)</f>
        <v>-7.4041460170721933</v>
      </c>
    </row>
    <row r="454" spans="1:14" ht="15.75">
      <c r="A454" s="155"/>
      <c r="B454" s="156"/>
      <c r="C454" s="156"/>
      <c r="D454" s="157"/>
      <c r="E454" s="139" t="s">
        <v>37</v>
      </c>
      <c r="F454" s="140"/>
      <c r="G454" s="140"/>
      <c r="H454" s="140"/>
      <c r="I454" s="140"/>
      <c r="J454" s="141"/>
      <c r="K454" s="34">
        <f>'Автоматические данные'!$J$111</f>
        <v>0</v>
      </c>
      <c r="L454" s="35">
        <v>0</v>
      </c>
      <c r="M454" s="36">
        <f>SUM(K454/A456*10000)</f>
        <v>0</v>
      </c>
      <c r="N454" s="36">
        <f>SUM(M816-'[1]Обработка данных'!F38)</f>
        <v>-0.68556907565483272</v>
      </c>
    </row>
    <row r="455" spans="1:14" ht="15.75">
      <c r="A455" s="158"/>
      <c r="B455" s="159"/>
      <c r="C455" s="159"/>
      <c r="D455" s="160"/>
      <c r="E455" s="142" t="s">
        <v>38</v>
      </c>
      <c r="F455" s="143"/>
      <c r="G455" s="143"/>
      <c r="H455" s="143"/>
      <c r="I455" s="143"/>
      <c r="J455" s="144"/>
      <c r="K455" s="34">
        <f>'Автоматические данные'!$K$111</f>
        <v>0</v>
      </c>
      <c r="L455" s="35">
        <v>0</v>
      </c>
      <c r="M455" s="36">
        <f>SUM(K455/A456*10000)</f>
        <v>0</v>
      </c>
      <c r="N455" s="36">
        <f>SUM(M817-'[1]Обработка данных'!F39)</f>
        <v>-6.4443493111554275</v>
      </c>
    </row>
    <row r="456" spans="1:14" ht="15.75">
      <c r="A456" s="118">
        <v>12634</v>
      </c>
      <c r="B456" s="119"/>
      <c r="C456" s="119"/>
      <c r="D456" s="120"/>
      <c r="E456" s="121" t="s">
        <v>39</v>
      </c>
      <c r="F456" s="122"/>
      <c r="G456" s="122"/>
      <c r="H456" s="122"/>
      <c r="I456" s="122"/>
      <c r="J456" s="123"/>
      <c r="K456" s="34">
        <f>'Автоматические данные'!$L$111</f>
        <v>0</v>
      </c>
      <c r="L456" s="35">
        <v>0</v>
      </c>
      <c r="M456" s="36">
        <f>SUM(K456/A456*10000)</f>
        <v>0</v>
      </c>
      <c r="N456" s="29">
        <f>SUM(M818-'[1]Обработка данных'!F40)</f>
        <v>-0.81201848294227963</v>
      </c>
    </row>
    <row r="457" spans="1:14" ht="15.75">
      <c r="A457" s="124" t="s">
        <v>139</v>
      </c>
      <c r="B457" s="125"/>
      <c r="C457" s="125"/>
      <c r="D457" s="126"/>
      <c r="E457" s="133" t="s">
        <v>35</v>
      </c>
      <c r="F457" s="134"/>
      <c r="G457" s="134"/>
      <c r="H457" s="134"/>
      <c r="I457" s="134"/>
      <c r="J457" s="135"/>
      <c r="K457" s="30">
        <f>'Автоматические данные'!$H$112</f>
        <v>0</v>
      </c>
      <c r="L457" s="31">
        <v>0</v>
      </c>
      <c r="M457" s="32">
        <f>SUM(K457/A461*10000)</f>
        <v>0</v>
      </c>
      <c r="N457" s="32">
        <f>SUM(M819-'[1]Обработка данных'!F36)</f>
        <v>-2.0719420953123833</v>
      </c>
    </row>
    <row r="458" spans="1:14" ht="15.75">
      <c r="A458" s="127"/>
      <c r="B458" s="128"/>
      <c r="C458" s="128"/>
      <c r="D458" s="129"/>
      <c r="E458" s="136" t="s">
        <v>36</v>
      </c>
      <c r="F458" s="137"/>
      <c r="G458" s="137"/>
      <c r="H458" s="137"/>
      <c r="I458" s="137"/>
      <c r="J458" s="138"/>
      <c r="K458" s="30">
        <f>'Автоматические данные'!$I$112</f>
        <v>0</v>
      </c>
      <c r="L458" s="31">
        <v>0</v>
      </c>
      <c r="M458" s="32">
        <f>SUM(K458/A461*10000)</f>
        <v>0</v>
      </c>
      <c r="N458" s="32">
        <f>SUM(M820-'[1]Обработка данных'!F37)</f>
        <v>-7.4041460170721933</v>
      </c>
    </row>
    <row r="459" spans="1:14" ht="15.75">
      <c r="A459" s="127"/>
      <c r="B459" s="128"/>
      <c r="C459" s="128"/>
      <c r="D459" s="129"/>
      <c r="E459" s="139" t="s">
        <v>37</v>
      </c>
      <c r="F459" s="140"/>
      <c r="G459" s="140"/>
      <c r="H459" s="140"/>
      <c r="I459" s="140"/>
      <c r="J459" s="141"/>
      <c r="K459" s="30">
        <f>'Автоматические данные'!$J$112</f>
        <v>0</v>
      </c>
      <c r="L459" s="31">
        <v>0</v>
      </c>
      <c r="M459" s="32">
        <f>SUM(K459/A461*10000)</f>
        <v>0</v>
      </c>
      <c r="N459" s="32">
        <f>SUM(M821-'[1]Обработка данных'!F38)</f>
        <v>-0.68556907565483272</v>
      </c>
    </row>
    <row r="460" spans="1:14" ht="15.75">
      <c r="A460" s="130"/>
      <c r="B460" s="131"/>
      <c r="C460" s="131"/>
      <c r="D460" s="132"/>
      <c r="E460" s="142" t="s">
        <v>38</v>
      </c>
      <c r="F460" s="143"/>
      <c r="G460" s="143"/>
      <c r="H460" s="143"/>
      <c r="I460" s="143"/>
      <c r="J460" s="144"/>
      <c r="K460" s="30">
        <f>'Автоматические данные'!$K$112</f>
        <v>0</v>
      </c>
      <c r="L460" s="31">
        <v>0</v>
      </c>
      <c r="M460" s="32">
        <f>SUM(K460/A461*10000)</f>
        <v>0</v>
      </c>
      <c r="N460" s="32">
        <f>SUM(M822-'[1]Обработка данных'!F39)</f>
        <v>-6.4443493111554275</v>
      </c>
    </row>
    <row r="461" spans="1:14" ht="15.75">
      <c r="A461" s="118">
        <v>7224</v>
      </c>
      <c r="B461" s="119"/>
      <c r="C461" s="119"/>
      <c r="D461" s="120"/>
      <c r="E461" s="121" t="s">
        <v>39</v>
      </c>
      <c r="F461" s="122"/>
      <c r="G461" s="122"/>
      <c r="H461" s="122"/>
      <c r="I461" s="122"/>
      <c r="J461" s="123"/>
      <c r="K461" s="30">
        <f>'Автоматические данные'!$L$112</f>
        <v>0</v>
      </c>
      <c r="L461" s="31">
        <v>0</v>
      </c>
      <c r="M461" s="32">
        <f>SUM(K461/A461*10000)</f>
        <v>0</v>
      </c>
      <c r="N461" s="32">
        <f>SUM(M823-'[1]Обработка данных'!F40)</f>
        <v>-0.81201848294227963</v>
      </c>
    </row>
    <row r="462" spans="1:14" ht="15.75">
      <c r="A462" s="152" t="s">
        <v>140</v>
      </c>
      <c r="B462" s="153"/>
      <c r="C462" s="153"/>
      <c r="D462" s="154"/>
      <c r="E462" s="133" t="s">
        <v>35</v>
      </c>
      <c r="F462" s="134"/>
      <c r="G462" s="134"/>
      <c r="H462" s="134"/>
      <c r="I462" s="134"/>
      <c r="J462" s="135"/>
      <c r="K462" s="34">
        <f>'Автоматические данные'!$H$113</f>
        <v>0</v>
      </c>
      <c r="L462" s="35">
        <v>0</v>
      </c>
      <c r="M462" s="36">
        <f>SUM(K462/A466*10000)</f>
        <v>0</v>
      </c>
      <c r="N462" s="36">
        <f>SUM(M824-'[1]Обработка данных'!F36)</f>
        <v>-2.0719420953123833</v>
      </c>
    </row>
    <row r="463" spans="1:14" ht="15.75">
      <c r="A463" s="155"/>
      <c r="B463" s="156"/>
      <c r="C463" s="156"/>
      <c r="D463" s="157"/>
      <c r="E463" s="136" t="s">
        <v>36</v>
      </c>
      <c r="F463" s="137"/>
      <c r="G463" s="137"/>
      <c r="H463" s="137"/>
      <c r="I463" s="137"/>
      <c r="J463" s="138"/>
      <c r="K463" s="34">
        <f>'Автоматические данные'!$I$113</f>
        <v>0</v>
      </c>
      <c r="L463" s="35">
        <v>0</v>
      </c>
      <c r="M463" s="36">
        <f>SUM(K463/A466*10000)</f>
        <v>0</v>
      </c>
      <c r="N463" s="36">
        <f>SUM(M825-'[1]Обработка данных'!F37)</f>
        <v>-7.4041460170721933</v>
      </c>
    </row>
    <row r="464" spans="1:14" ht="15.75">
      <c r="A464" s="155"/>
      <c r="B464" s="156"/>
      <c r="C464" s="156"/>
      <c r="D464" s="157"/>
      <c r="E464" s="139" t="s">
        <v>37</v>
      </c>
      <c r="F464" s="140"/>
      <c r="G464" s="140"/>
      <c r="H464" s="140"/>
      <c r="I464" s="140"/>
      <c r="J464" s="141"/>
      <c r="K464" s="34">
        <f>'Автоматические данные'!$J$113</f>
        <v>0</v>
      </c>
      <c r="L464" s="35">
        <v>0</v>
      </c>
      <c r="M464" s="36">
        <f>SUM(K464/A466*10000)</f>
        <v>0</v>
      </c>
      <c r="N464" s="29">
        <f>SUM(M826-'[1]Обработка данных'!F38)</f>
        <v>-0.68556907565483272</v>
      </c>
    </row>
    <row r="465" spans="1:14" ht="15.75">
      <c r="A465" s="158"/>
      <c r="B465" s="159"/>
      <c r="C465" s="159"/>
      <c r="D465" s="160"/>
      <c r="E465" s="142" t="s">
        <v>38</v>
      </c>
      <c r="F465" s="143"/>
      <c r="G465" s="143"/>
      <c r="H465" s="143"/>
      <c r="I465" s="143"/>
      <c r="J465" s="144"/>
      <c r="K465" s="34">
        <f>'Автоматические данные'!$K$113</f>
        <v>0</v>
      </c>
      <c r="L465" s="35">
        <v>0</v>
      </c>
      <c r="M465" s="36">
        <f>SUM(K465/A466*10000)</f>
        <v>0</v>
      </c>
      <c r="N465" s="29">
        <f>SUM(M827-'[1]Обработка данных'!F39)</f>
        <v>-6.4443493111554275</v>
      </c>
    </row>
    <row r="466" spans="1:14" ht="15.75">
      <c r="A466" s="118">
        <v>10538</v>
      </c>
      <c r="B466" s="119"/>
      <c r="C466" s="119"/>
      <c r="D466" s="120"/>
      <c r="E466" s="121" t="s">
        <v>39</v>
      </c>
      <c r="F466" s="122"/>
      <c r="G466" s="122"/>
      <c r="H466" s="122"/>
      <c r="I466" s="122"/>
      <c r="J466" s="123"/>
      <c r="K466" s="34">
        <f>'Автоматические данные'!$L$113</f>
        <v>2</v>
      </c>
      <c r="L466" s="35">
        <v>0</v>
      </c>
      <c r="M466" s="36">
        <f>SUM(K466/A466*10000)</f>
        <v>1.8978933383943821</v>
      </c>
      <c r="N466" s="29">
        <f>SUM([1]Обзор!M780-'[1]Обработка данных'!F40)</f>
        <v>3.9327148630436759</v>
      </c>
    </row>
    <row r="467" spans="1:14" ht="15.75">
      <c r="A467" s="124" t="s">
        <v>141</v>
      </c>
      <c r="B467" s="125"/>
      <c r="C467" s="125"/>
      <c r="D467" s="126"/>
      <c r="E467" s="133" t="s">
        <v>35</v>
      </c>
      <c r="F467" s="134"/>
      <c r="G467" s="134"/>
      <c r="H467" s="134"/>
      <c r="I467" s="134"/>
      <c r="J467" s="135"/>
      <c r="K467" s="30">
        <f>'Автоматические данные'!$H$114</f>
        <v>0</v>
      </c>
      <c r="L467" s="31">
        <v>0</v>
      </c>
      <c r="M467" s="32">
        <f>SUM(K467/A471*10000)</f>
        <v>0</v>
      </c>
      <c r="N467" s="32">
        <f>SUM(M829-'[1]Обработка данных'!F36)</f>
        <v>-2.0719420953123833</v>
      </c>
    </row>
    <row r="468" spans="1:14" ht="15.75">
      <c r="A468" s="127"/>
      <c r="B468" s="128"/>
      <c r="C468" s="128"/>
      <c r="D468" s="129"/>
      <c r="E468" s="136" t="s">
        <v>36</v>
      </c>
      <c r="F468" s="137"/>
      <c r="G468" s="137"/>
      <c r="H468" s="137"/>
      <c r="I468" s="137"/>
      <c r="J468" s="138"/>
      <c r="K468" s="30">
        <f>'Автоматические данные'!$I$114</f>
        <v>0</v>
      </c>
      <c r="L468" s="31">
        <v>0</v>
      </c>
      <c r="M468" s="32">
        <f>SUM(K468/A471*10000)</f>
        <v>0</v>
      </c>
      <c r="N468" s="33">
        <f>SUM(M830-'[1]Обработка данных'!F37)</f>
        <v>-7.4041460170721933</v>
      </c>
    </row>
    <row r="469" spans="1:14" ht="15.75">
      <c r="A469" s="127"/>
      <c r="B469" s="128"/>
      <c r="C469" s="128"/>
      <c r="D469" s="129"/>
      <c r="E469" s="139" t="s">
        <v>37</v>
      </c>
      <c r="F469" s="140"/>
      <c r="G469" s="140"/>
      <c r="H469" s="140"/>
      <c r="I469" s="140"/>
      <c r="J469" s="141"/>
      <c r="K469" s="30">
        <f>'Автоматические данные'!$J$114</f>
        <v>0</v>
      </c>
      <c r="L469" s="31">
        <v>0</v>
      </c>
      <c r="M469" s="32">
        <f>SUM(K469/A471*10000)</f>
        <v>0</v>
      </c>
      <c r="N469" s="33">
        <f>SUM(M831-'[1]Обработка данных'!F38)</f>
        <v>-0.68556907565483272</v>
      </c>
    </row>
    <row r="470" spans="1:14" ht="15.75">
      <c r="A470" s="130"/>
      <c r="B470" s="131"/>
      <c r="C470" s="131"/>
      <c r="D470" s="132"/>
      <c r="E470" s="142" t="s">
        <v>38</v>
      </c>
      <c r="F470" s="143"/>
      <c r="G470" s="143"/>
      <c r="H470" s="143"/>
      <c r="I470" s="143"/>
      <c r="J470" s="144"/>
      <c r="K470" s="30">
        <f>'Автоматические данные'!$K$114</f>
        <v>0</v>
      </c>
      <c r="L470" s="31">
        <v>0</v>
      </c>
      <c r="M470" s="32">
        <f>SUM(K470/A471*10000)</f>
        <v>0</v>
      </c>
      <c r="N470" s="33">
        <f>SUM(M832-'[1]Обработка данных'!F39)</f>
        <v>-6.4443493111554275</v>
      </c>
    </row>
    <row r="471" spans="1:14" ht="15.75">
      <c r="A471" s="118">
        <v>9564</v>
      </c>
      <c r="B471" s="119"/>
      <c r="C471" s="119"/>
      <c r="D471" s="120"/>
      <c r="E471" s="121" t="s">
        <v>39</v>
      </c>
      <c r="F471" s="122"/>
      <c r="G471" s="122"/>
      <c r="H471" s="122"/>
      <c r="I471" s="122"/>
      <c r="J471" s="123"/>
      <c r="K471" s="30">
        <f>'Автоматические данные'!$L$114</f>
        <v>0</v>
      </c>
      <c r="L471" s="31">
        <v>0</v>
      </c>
      <c r="M471" s="32">
        <f>SUM(K471/A471*10000)</f>
        <v>0</v>
      </c>
      <c r="N471" s="33">
        <f>SUM(M833-'[1]Обработка данных'!F40)</f>
        <v>-0.81201848294227963</v>
      </c>
    </row>
    <row r="472" spans="1:14" ht="41.25" customHeight="1">
      <c r="A472" s="161" t="s">
        <v>117</v>
      </c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</row>
    <row r="473" spans="1:14" ht="16.5">
      <c r="A473" s="162" t="str">
        <f>'Ручные данные'!$I$3</f>
        <v>II квартал 2018 г.</v>
      </c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</row>
    <row r="474" spans="1:14" ht="87.75" customHeight="1">
      <c r="A474" s="147" t="s">
        <v>118</v>
      </c>
      <c r="B474" s="148"/>
      <c r="C474" s="148"/>
      <c r="D474" s="149"/>
      <c r="E474" s="147" t="s">
        <v>119</v>
      </c>
      <c r="F474" s="150"/>
      <c r="G474" s="150"/>
      <c r="H474" s="150"/>
      <c r="I474" s="150"/>
      <c r="J474" s="151"/>
      <c r="K474" s="25" t="s">
        <v>75</v>
      </c>
      <c r="L474" s="41" t="s">
        <v>46</v>
      </c>
      <c r="M474" s="26" t="s">
        <v>47</v>
      </c>
      <c r="N474" s="26" t="s">
        <v>120</v>
      </c>
    </row>
    <row r="475" spans="1:14" ht="15.75">
      <c r="A475" s="152" t="s">
        <v>142</v>
      </c>
      <c r="B475" s="153"/>
      <c r="C475" s="153"/>
      <c r="D475" s="154"/>
      <c r="E475" s="133" t="s">
        <v>35</v>
      </c>
      <c r="F475" s="134"/>
      <c r="G475" s="134"/>
      <c r="H475" s="134"/>
      <c r="I475" s="134"/>
      <c r="J475" s="135"/>
      <c r="K475" s="34">
        <f>'Автоматические данные'!$H$115</f>
        <v>0</v>
      </c>
      <c r="L475" s="35">
        <f>SUM('Автоматические данные'!H115/'Автоматические данные'!M115*100)</f>
        <v>0</v>
      </c>
      <c r="M475" s="36">
        <f>SUM(K475/A479*10000)</f>
        <v>0</v>
      </c>
      <c r="N475" s="36">
        <f>SUM(M837-'[1]Обработка данных'!F36)</f>
        <v>-2.0719420953123833</v>
      </c>
    </row>
    <row r="476" spans="1:14" ht="15.75">
      <c r="A476" s="155"/>
      <c r="B476" s="156"/>
      <c r="C476" s="156"/>
      <c r="D476" s="157"/>
      <c r="E476" s="136" t="s">
        <v>36</v>
      </c>
      <c r="F476" s="137"/>
      <c r="G476" s="137"/>
      <c r="H476" s="137"/>
      <c r="I476" s="137"/>
      <c r="J476" s="138"/>
      <c r="K476" s="34">
        <f>'Автоматические данные'!$I$115</f>
        <v>2</v>
      </c>
      <c r="L476" s="35">
        <f>SUM('Автоматические данные'!I115/'Автоматические данные'!M115*100)</f>
        <v>33.333333333333329</v>
      </c>
      <c r="M476" s="36">
        <f>SUM(K476/A479*10000)</f>
        <v>7.3157706066968559E-2</v>
      </c>
      <c r="N476" s="29">
        <f>SUM(M838-'[1]Обработка данных'!F37)</f>
        <v>-7.4041460170721933</v>
      </c>
    </row>
    <row r="477" spans="1:14" ht="15.75">
      <c r="A477" s="155"/>
      <c r="B477" s="156"/>
      <c r="C477" s="156"/>
      <c r="D477" s="157"/>
      <c r="E477" s="139" t="s">
        <v>37</v>
      </c>
      <c r="F477" s="140"/>
      <c r="G477" s="140"/>
      <c r="H477" s="140"/>
      <c r="I477" s="140"/>
      <c r="J477" s="141"/>
      <c r="K477" s="34">
        <f>'Автоматические данные'!$J$115</f>
        <v>0</v>
      </c>
      <c r="L477" s="35">
        <f>SUM('Автоматические данные'!J115/'Автоматические данные'!M115*100)</f>
        <v>0</v>
      </c>
      <c r="M477" s="36">
        <f>SUM(K477/A479*10000)</f>
        <v>0</v>
      </c>
      <c r="N477" s="29">
        <f>SUM(M839-'[1]Обработка данных'!F38)</f>
        <v>-0.68556907565483272</v>
      </c>
    </row>
    <row r="478" spans="1:14" ht="15.75">
      <c r="A478" s="158"/>
      <c r="B478" s="159"/>
      <c r="C478" s="159"/>
      <c r="D478" s="160"/>
      <c r="E478" s="142" t="s">
        <v>38</v>
      </c>
      <c r="F478" s="143"/>
      <c r="G478" s="143"/>
      <c r="H478" s="143"/>
      <c r="I478" s="143"/>
      <c r="J478" s="144"/>
      <c r="K478" s="34">
        <f>'Автоматические данные'!$K$115</f>
        <v>2</v>
      </c>
      <c r="L478" s="35">
        <f>SUM('Автоматические данные'!K115/'Автоматические данные'!M115*100)</f>
        <v>33.333333333333329</v>
      </c>
      <c r="M478" s="36">
        <f>SUM(K478/A479*10000)</f>
        <v>7.3157706066968559E-2</v>
      </c>
      <c r="N478" s="29">
        <f>SUM(M840-'[1]Обработка данных'!F39)</f>
        <v>-6.4443493111554275</v>
      </c>
    </row>
    <row r="479" spans="1:14" ht="15.75">
      <c r="A479" s="118">
        <v>273382</v>
      </c>
      <c r="B479" s="119"/>
      <c r="C479" s="119"/>
      <c r="D479" s="120"/>
      <c r="E479" s="121" t="s">
        <v>39</v>
      </c>
      <c r="F479" s="122"/>
      <c r="G479" s="122"/>
      <c r="H479" s="122"/>
      <c r="I479" s="122"/>
      <c r="J479" s="123"/>
      <c r="K479" s="34">
        <f>'Автоматические данные'!$L$115</f>
        <v>2</v>
      </c>
      <c r="L479" s="35">
        <f>SUM('Автоматические данные'!L115/'Автоматические данные'!M115*100)</f>
        <v>33.333333333333329</v>
      </c>
      <c r="M479" s="36">
        <f>SUM(K479/A479*10000)</f>
        <v>7.3157706066968559E-2</v>
      </c>
      <c r="N479" s="29">
        <f>SUM(M841-'[1]Обработка данных'!F40)</f>
        <v>-0.81201848294227963</v>
      </c>
    </row>
    <row r="480" spans="1:14" ht="15.75">
      <c r="A480" s="124" t="s">
        <v>143</v>
      </c>
      <c r="B480" s="125"/>
      <c r="C480" s="125"/>
      <c r="D480" s="126"/>
      <c r="E480" s="133" t="s">
        <v>35</v>
      </c>
      <c r="F480" s="134"/>
      <c r="G480" s="134"/>
      <c r="H480" s="134"/>
      <c r="I480" s="134"/>
      <c r="J480" s="135"/>
      <c r="K480" s="30">
        <f>'Автоматические данные'!$H$116</f>
        <v>0</v>
      </c>
      <c r="L480" s="31">
        <v>0</v>
      </c>
      <c r="M480" s="32">
        <f>SUM(K480/A484*10000)</f>
        <v>0</v>
      </c>
      <c r="N480" s="32">
        <f>SUM(M842-'[1]Обработка данных'!F36)</f>
        <v>-2.0719420953123833</v>
      </c>
    </row>
    <row r="481" spans="1:14" ht="15.75">
      <c r="A481" s="127"/>
      <c r="B481" s="128"/>
      <c r="C481" s="128"/>
      <c r="D481" s="129"/>
      <c r="E481" s="136" t="s">
        <v>36</v>
      </c>
      <c r="F481" s="137"/>
      <c r="G481" s="137"/>
      <c r="H481" s="137"/>
      <c r="I481" s="137"/>
      <c r="J481" s="138"/>
      <c r="K481" s="30">
        <f>'Автоматические данные'!$I$116</f>
        <v>0</v>
      </c>
      <c r="L481" s="31">
        <v>0</v>
      </c>
      <c r="M481" s="32">
        <f>SUM(K481/A484*10000)</f>
        <v>0</v>
      </c>
      <c r="N481" s="32">
        <f>SUM(M843-'[1]Обработка данных'!F37)</f>
        <v>-7.4041460170721933</v>
      </c>
    </row>
    <row r="482" spans="1:14" ht="15.75">
      <c r="A482" s="127"/>
      <c r="B482" s="128"/>
      <c r="C482" s="128"/>
      <c r="D482" s="129"/>
      <c r="E482" s="139" t="s">
        <v>37</v>
      </c>
      <c r="F482" s="140"/>
      <c r="G482" s="140"/>
      <c r="H482" s="140"/>
      <c r="I482" s="140"/>
      <c r="J482" s="141"/>
      <c r="K482" s="30">
        <f>'Автоматические данные'!$J$116</f>
        <v>0</v>
      </c>
      <c r="L482" s="31">
        <v>0</v>
      </c>
      <c r="M482" s="32">
        <f>SUM(K482/A484*10000)</f>
        <v>0</v>
      </c>
      <c r="N482" s="32">
        <f>SUM(M844-'[1]Обработка данных'!F38)</f>
        <v>-0.68556907565483272</v>
      </c>
    </row>
    <row r="483" spans="1:14" ht="15.75">
      <c r="A483" s="130"/>
      <c r="B483" s="131"/>
      <c r="C483" s="131"/>
      <c r="D483" s="132"/>
      <c r="E483" s="142" t="s">
        <v>38</v>
      </c>
      <c r="F483" s="143"/>
      <c r="G483" s="143"/>
      <c r="H483" s="143"/>
      <c r="I483" s="143"/>
      <c r="J483" s="144"/>
      <c r="K483" s="30">
        <f>'Автоматические данные'!$K$116</f>
        <v>0</v>
      </c>
      <c r="L483" s="31">
        <v>0</v>
      </c>
      <c r="M483" s="32">
        <f>SUM(K483/A484*10000)</f>
        <v>0</v>
      </c>
      <c r="N483" s="32">
        <f>SUM(M845-'[1]Обработка данных'!F39)</f>
        <v>-6.4443493111554275</v>
      </c>
    </row>
    <row r="484" spans="1:14" ht="15.75">
      <c r="A484" s="118">
        <v>24531</v>
      </c>
      <c r="B484" s="119"/>
      <c r="C484" s="119"/>
      <c r="D484" s="120"/>
      <c r="E484" s="121" t="s">
        <v>39</v>
      </c>
      <c r="F484" s="122"/>
      <c r="G484" s="122"/>
      <c r="H484" s="122"/>
      <c r="I484" s="122"/>
      <c r="J484" s="123"/>
      <c r="K484" s="30">
        <f>'Автоматические данные'!$L$116</f>
        <v>0</v>
      </c>
      <c r="L484" s="31">
        <v>0</v>
      </c>
      <c r="M484" s="32">
        <f>SUM(K484/A484*10000)</f>
        <v>0</v>
      </c>
      <c r="N484" s="33">
        <f>SUM(M846-'[1]Обработка данных'!F40)</f>
        <v>-0.81201848294227963</v>
      </c>
    </row>
    <row r="485" spans="1:14" ht="15.75">
      <c r="A485" s="152" t="s">
        <v>144</v>
      </c>
      <c r="B485" s="153"/>
      <c r="C485" s="153"/>
      <c r="D485" s="154"/>
      <c r="E485" s="133" t="s">
        <v>35</v>
      </c>
      <c r="F485" s="134"/>
      <c r="G485" s="134"/>
      <c r="H485" s="134"/>
      <c r="I485" s="134"/>
      <c r="J485" s="135"/>
      <c r="K485" s="34">
        <f>'Автоматические данные'!$H$117</f>
        <v>0</v>
      </c>
      <c r="L485" s="35">
        <v>0</v>
      </c>
      <c r="M485" s="36">
        <f>SUM(K485/A489*10000)</f>
        <v>0</v>
      </c>
      <c r="N485" s="36">
        <f>SUM(M847-'[1]Обработка данных'!F36)</f>
        <v>-2.0719420953123833</v>
      </c>
    </row>
    <row r="486" spans="1:14" ht="15.75">
      <c r="A486" s="155"/>
      <c r="B486" s="156"/>
      <c r="C486" s="156"/>
      <c r="D486" s="157"/>
      <c r="E486" s="136" t="s">
        <v>36</v>
      </c>
      <c r="F486" s="137"/>
      <c r="G486" s="137"/>
      <c r="H486" s="137"/>
      <c r="I486" s="137"/>
      <c r="J486" s="138"/>
      <c r="K486" s="34">
        <f>'Автоматические данные'!$I$117</f>
        <v>0</v>
      </c>
      <c r="L486" s="35">
        <v>0</v>
      </c>
      <c r="M486" s="36">
        <f>SUM(K486/A489*10000)</f>
        <v>0</v>
      </c>
      <c r="N486" s="36">
        <f>SUM(M848-'[1]Обработка данных'!F37)</f>
        <v>-7.4041460170721933</v>
      </c>
    </row>
    <row r="487" spans="1:14" ht="15.75">
      <c r="A487" s="155"/>
      <c r="B487" s="156"/>
      <c r="C487" s="156"/>
      <c r="D487" s="157"/>
      <c r="E487" s="139" t="s">
        <v>37</v>
      </c>
      <c r="F487" s="140"/>
      <c r="G487" s="140"/>
      <c r="H487" s="140"/>
      <c r="I487" s="140"/>
      <c r="J487" s="141"/>
      <c r="K487" s="34">
        <f>'Автоматические данные'!$J$117</f>
        <v>0</v>
      </c>
      <c r="L487" s="35">
        <v>0</v>
      </c>
      <c r="M487" s="36">
        <f>SUM(K487/A489*10000)</f>
        <v>0</v>
      </c>
      <c r="N487" s="29">
        <f>SUM(M849-'[1]Обработка данных'!F38)</f>
        <v>-0.68556907565483272</v>
      </c>
    </row>
    <row r="488" spans="1:14" ht="16.5" customHeight="1">
      <c r="A488" s="158"/>
      <c r="B488" s="159"/>
      <c r="C488" s="159"/>
      <c r="D488" s="160"/>
      <c r="E488" s="142" t="s">
        <v>38</v>
      </c>
      <c r="F488" s="143"/>
      <c r="G488" s="143"/>
      <c r="H488" s="143"/>
      <c r="I488" s="143"/>
      <c r="J488" s="144"/>
      <c r="K488" s="34">
        <f>'Автоматические данные'!$K$117</f>
        <v>0</v>
      </c>
      <c r="L488" s="35">
        <v>0</v>
      </c>
      <c r="M488" s="36">
        <f>SUM(K488/A489*10000)</f>
        <v>0</v>
      </c>
      <c r="N488" s="36">
        <f>SUM(M850-'[1]Обработка данных'!F39)</f>
        <v>-6.4443493111554275</v>
      </c>
    </row>
    <row r="489" spans="1:14" ht="15.75">
      <c r="A489" s="118">
        <v>16768</v>
      </c>
      <c r="B489" s="119"/>
      <c r="C489" s="119"/>
      <c r="D489" s="120"/>
      <c r="E489" s="121" t="s">
        <v>39</v>
      </c>
      <c r="F489" s="122"/>
      <c r="G489" s="122"/>
      <c r="H489" s="122"/>
      <c r="I489" s="122"/>
      <c r="J489" s="123"/>
      <c r="K489" s="34">
        <f>'Автоматические данные'!$L$117</f>
        <v>0</v>
      </c>
      <c r="L489" s="35">
        <v>0</v>
      </c>
      <c r="M489" s="36">
        <f>SUM(K489/A489*10000)</f>
        <v>0</v>
      </c>
      <c r="N489" s="29">
        <f>SUM(M851-'[1]Обработка данных'!F40)</f>
        <v>-0.81201848294227963</v>
      </c>
    </row>
    <row r="490" spans="1:14" ht="15.75">
      <c r="A490" s="124" t="s">
        <v>145</v>
      </c>
      <c r="B490" s="125"/>
      <c r="C490" s="125"/>
      <c r="D490" s="126"/>
      <c r="E490" s="133" t="s">
        <v>35</v>
      </c>
      <c r="F490" s="134"/>
      <c r="G490" s="134"/>
      <c r="H490" s="134"/>
      <c r="I490" s="134"/>
      <c r="J490" s="135"/>
      <c r="K490" s="30">
        <f>'Автоматические данные'!$H$118</f>
        <v>0</v>
      </c>
      <c r="L490" s="31">
        <v>0</v>
      </c>
      <c r="M490" s="32">
        <f>SUM(K490/A494*10000)</f>
        <v>0</v>
      </c>
      <c r="N490" s="32">
        <f>SUM(M852-'[1]Обработка данных'!F36)</f>
        <v>-2.0719420953123833</v>
      </c>
    </row>
    <row r="491" spans="1:14" ht="15.75">
      <c r="A491" s="127"/>
      <c r="B491" s="128"/>
      <c r="C491" s="128"/>
      <c r="D491" s="129"/>
      <c r="E491" s="136" t="s">
        <v>36</v>
      </c>
      <c r="F491" s="137"/>
      <c r="G491" s="137"/>
      <c r="H491" s="137"/>
      <c r="I491" s="137"/>
      <c r="J491" s="138"/>
      <c r="K491" s="30">
        <f>'Автоматические данные'!$I$118</f>
        <v>0</v>
      </c>
      <c r="L491" s="31">
        <v>0</v>
      </c>
      <c r="M491" s="32">
        <f>SUM(K491/A494*10000)</f>
        <v>0</v>
      </c>
      <c r="N491" s="33">
        <f>SUM(M853-'[1]Обработка данных'!F37)</f>
        <v>-7.4041460170721933</v>
      </c>
    </row>
    <row r="492" spans="1:14" ht="15.75">
      <c r="A492" s="127"/>
      <c r="B492" s="128"/>
      <c r="C492" s="128"/>
      <c r="D492" s="129"/>
      <c r="E492" s="139" t="s">
        <v>37</v>
      </c>
      <c r="F492" s="140"/>
      <c r="G492" s="140"/>
      <c r="H492" s="140"/>
      <c r="I492" s="140"/>
      <c r="J492" s="141"/>
      <c r="K492" s="30">
        <f>'Автоматические данные'!$J$118</f>
        <v>0</v>
      </c>
      <c r="L492" s="31">
        <v>0</v>
      </c>
      <c r="M492" s="32">
        <f>SUM(K492/A494*10000)</f>
        <v>0</v>
      </c>
      <c r="N492" s="32">
        <f>SUM(M854-'[1]Обработка данных'!F38)</f>
        <v>-0.68556907565483272</v>
      </c>
    </row>
    <row r="493" spans="1:14" ht="14.25" customHeight="1">
      <c r="A493" s="130"/>
      <c r="B493" s="131"/>
      <c r="C493" s="131"/>
      <c r="D493" s="132"/>
      <c r="E493" s="142" t="s">
        <v>38</v>
      </c>
      <c r="F493" s="143"/>
      <c r="G493" s="143"/>
      <c r="H493" s="143"/>
      <c r="I493" s="143"/>
      <c r="J493" s="144"/>
      <c r="K493" s="30">
        <f>'Автоматические данные'!$K$118</f>
        <v>0</v>
      </c>
      <c r="L493" s="31">
        <v>0</v>
      </c>
      <c r="M493" s="32">
        <f>SUM(K493/A494*10000)</f>
        <v>0</v>
      </c>
      <c r="N493" s="32">
        <f>SUM(M855-'[1]Обработка данных'!F39)</f>
        <v>-6.4443493111554275</v>
      </c>
    </row>
    <row r="494" spans="1:14" ht="15.75">
      <c r="A494" s="118">
        <v>16934</v>
      </c>
      <c r="B494" s="119"/>
      <c r="C494" s="119"/>
      <c r="D494" s="120"/>
      <c r="E494" s="121" t="s">
        <v>39</v>
      </c>
      <c r="F494" s="122"/>
      <c r="G494" s="122"/>
      <c r="H494" s="122"/>
      <c r="I494" s="122"/>
      <c r="J494" s="123"/>
      <c r="K494" s="30">
        <f>'Автоматические данные'!$L$118</f>
        <v>0</v>
      </c>
      <c r="L494" s="31">
        <v>0</v>
      </c>
      <c r="M494" s="32">
        <f>SUM(K494/A494*10000)</f>
        <v>0</v>
      </c>
      <c r="N494" s="33">
        <f>SUM(M856-'[1]Обработка данных'!F40)</f>
        <v>-0.81201848294227963</v>
      </c>
    </row>
    <row r="495" spans="1:14" ht="49.5" customHeight="1">
      <c r="A495" s="145" t="s">
        <v>117</v>
      </c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</row>
    <row r="496" spans="1:14" ht="18">
      <c r="A496" s="146" t="str">
        <f>'Ручные данные'!$I$3</f>
        <v>II квартал 2018 г.</v>
      </c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</row>
    <row r="497" spans="1:14" ht="128.25">
      <c r="A497" s="147" t="s">
        <v>118</v>
      </c>
      <c r="B497" s="148"/>
      <c r="C497" s="148"/>
      <c r="D497" s="149"/>
      <c r="E497" s="147" t="s">
        <v>119</v>
      </c>
      <c r="F497" s="150"/>
      <c r="G497" s="150"/>
      <c r="H497" s="150"/>
      <c r="I497" s="150"/>
      <c r="J497" s="151"/>
      <c r="K497" s="25" t="s">
        <v>75</v>
      </c>
      <c r="L497" s="41" t="s">
        <v>46</v>
      </c>
      <c r="M497" s="26" t="s">
        <v>47</v>
      </c>
      <c r="N497" s="26" t="s">
        <v>120</v>
      </c>
    </row>
    <row r="498" spans="1:14" ht="15.75">
      <c r="A498" s="152" t="s">
        <v>146</v>
      </c>
      <c r="B498" s="153"/>
      <c r="C498" s="153"/>
      <c r="D498" s="154"/>
      <c r="E498" s="133" t="s">
        <v>35</v>
      </c>
      <c r="F498" s="134"/>
      <c r="G498" s="134"/>
      <c r="H498" s="134"/>
      <c r="I498" s="134"/>
      <c r="J498" s="135"/>
      <c r="K498" s="34">
        <f>'Автоматические данные'!$H$119</f>
        <v>0</v>
      </c>
      <c r="L498" s="35">
        <v>0</v>
      </c>
      <c r="M498" s="36">
        <f>SUM(K498/A502*10000)</f>
        <v>0</v>
      </c>
      <c r="N498" s="36">
        <f>SUM(M860-'[1]Обработка данных'!F36)</f>
        <v>-2.0719420953123833</v>
      </c>
    </row>
    <row r="499" spans="1:14" ht="15.75">
      <c r="A499" s="155"/>
      <c r="B499" s="156"/>
      <c r="C499" s="156"/>
      <c r="D499" s="157"/>
      <c r="E499" s="136" t="s">
        <v>36</v>
      </c>
      <c r="F499" s="137"/>
      <c r="G499" s="137"/>
      <c r="H499" s="137"/>
      <c r="I499" s="137"/>
      <c r="J499" s="138"/>
      <c r="K499" s="34">
        <f>'Автоматические данные'!$I$119</f>
        <v>0</v>
      </c>
      <c r="L499" s="35">
        <v>0</v>
      </c>
      <c r="M499" s="36">
        <f>SUM(K499/A502*10000)</f>
        <v>0</v>
      </c>
      <c r="N499" s="29">
        <f>SUM(M861-'[1]Обработка данных'!F37)</f>
        <v>-7.4041460170721933</v>
      </c>
    </row>
    <row r="500" spans="1:14" ht="18.75" customHeight="1">
      <c r="A500" s="155"/>
      <c r="B500" s="156"/>
      <c r="C500" s="156"/>
      <c r="D500" s="157"/>
      <c r="E500" s="139" t="s">
        <v>37</v>
      </c>
      <c r="F500" s="140"/>
      <c r="G500" s="140"/>
      <c r="H500" s="140"/>
      <c r="I500" s="140"/>
      <c r="J500" s="141"/>
      <c r="K500" s="34">
        <f>'Автоматические данные'!$J$119</f>
        <v>0</v>
      </c>
      <c r="L500" s="35">
        <v>0</v>
      </c>
      <c r="M500" s="36">
        <f>SUM(K500/A502*10000)</f>
        <v>0</v>
      </c>
      <c r="N500" s="29">
        <f>SUM(M862-'[1]Обработка данных'!F38)</f>
        <v>-0.68556907565483272</v>
      </c>
    </row>
    <row r="501" spans="1:14" ht="15.75">
      <c r="A501" s="158"/>
      <c r="B501" s="159"/>
      <c r="C501" s="159"/>
      <c r="D501" s="160"/>
      <c r="E501" s="142" t="s">
        <v>38</v>
      </c>
      <c r="F501" s="143"/>
      <c r="G501" s="143"/>
      <c r="H501" s="143"/>
      <c r="I501" s="143"/>
      <c r="J501" s="144"/>
      <c r="K501" s="34">
        <f>'Автоматические данные'!$K$119</f>
        <v>0</v>
      </c>
      <c r="L501" s="35">
        <v>0</v>
      </c>
      <c r="M501" s="36">
        <f>SUM(K501/A502*10000)</f>
        <v>0</v>
      </c>
      <c r="N501" s="36">
        <f>SUM(M863-'[1]Обработка данных'!F39)</f>
        <v>-6.4443493111554275</v>
      </c>
    </row>
    <row r="502" spans="1:14" ht="15.75">
      <c r="A502" s="118">
        <v>16400</v>
      </c>
      <c r="B502" s="119"/>
      <c r="C502" s="119"/>
      <c r="D502" s="120"/>
      <c r="E502" s="121" t="s">
        <v>39</v>
      </c>
      <c r="F502" s="122"/>
      <c r="G502" s="122"/>
      <c r="H502" s="122"/>
      <c r="I502" s="122"/>
      <c r="J502" s="123"/>
      <c r="K502" s="34">
        <f>'Автоматические данные'!$L$119</f>
        <v>0</v>
      </c>
      <c r="L502" s="35">
        <v>0</v>
      </c>
      <c r="M502" s="36">
        <f>SUM(K502/A502*10000)</f>
        <v>0</v>
      </c>
      <c r="N502" s="29">
        <f>SUM(M864-'[1]Обработка данных'!F40)</f>
        <v>-0.81201848294227963</v>
      </c>
    </row>
    <row r="503" spans="1:14" ht="15.75">
      <c r="A503" s="124" t="s">
        <v>147</v>
      </c>
      <c r="B503" s="125"/>
      <c r="C503" s="125"/>
      <c r="D503" s="126"/>
      <c r="E503" s="133" t="s">
        <v>35</v>
      </c>
      <c r="F503" s="134"/>
      <c r="G503" s="134"/>
      <c r="H503" s="134"/>
      <c r="I503" s="134"/>
      <c r="J503" s="135"/>
      <c r="K503" s="30">
        <f>'Автоматические данные'!$H$120</f>
        <v>0</v>
      </c>
      <c r="L503" s="31">
        <v>0</v>
      </c>
      <c r="M503" s="32">
        <f>SUM(K503/A507*10000)</f>
        <v>0</v>
      </c>
      <c r="N503" s="32">
        <f>SUM(M865-'[1]Обработка данных'!F36)</f>
        <v>-2.0719420953123833</v>
      </c>
    </row>
    <row r="504" spans="1:14" ht="15.75">
      <c r="A504" s="127"/>
      <c r="B504" s="128"/>
      <c r="C504" s="128"/>
      <c r="D504" s="129"/>
      <c r="E504" s="136" t="s">
        <v>36</v>
      </c>
      <c r="F504" s="137"/>
      <c r="G504" s="137"/>
      <c r="H504" s="137"/>
      <c r="I504" s="137"/>
      <c r="J504" s="138"/>
      <c r="K504" s="30">
        <f>'Автоматические данные'!$I$120</f>
        <v>0</v>
      </c>
      <c r="L504" s="31">
        <v>0</v>
      </c>
      <c r="M504" s="32">
        <f>SUM(K504/A507*10000)</f>
        <v>0</v>
      </c>
      <c r="N504" s="32">
        <f>SUM(M866-'[1]Обработка данных'!F37)</f>
        <v>-7.4041460170721933</v>
      </c>
    </row>
    <row r="505" spans="1:14" ht="15.75">
      <c r="A505" s="127"/>
      <c r="B505" s="128"/>
      <c r="C505" s="128"/>
      <c r="D505" s="129"/>
      <c r="E505" s="139" t="s">
        <v>37</v>
      </c>
      <c r="F505" s="140"/>
      <c r="G505" s="140"/>
      <c r="H505" s="140"/>
      <c r="I505" s="140"/>
      <c r="J505" s="141"/>
      <c r="K505" s="30">
        <f>'Автоматические данные'!$J$120</f>
        <v>0</v>
      </c>
      <c r="L505" s="31">
        <v>0</v>
      </c>
      <c r="M505" s="32">
        <f>SUM(K505/A507*10000)</f>
        <v>0</v>
      </c>
      <c r="N505" s="32">
        <f>SUM(M867-'[1]Обработка данных'!F38)</f>
        <v>-0.68556907565483272</v>
      </c>
    </row>
    <row r="506" spans="1:14" ht="15.75">
      <c r="A506" s="130"/>
      <c r="B506" s="131"/>
      <c r="C506" s="131"/>
      <c r="D506" s="132"/>
      <c r="E506" s="142" t="s">
        <v>38</v>
      </c>
      <c r="F506" s="143"/>
      <c r="G506" s="143"/>
      <c r="H506" s="143"/>
      <c r="I506" s="143"/>
      <c r="J506" s="144"/>
      <c r="K506" s="30">
        <f>'Автоматические данные'!$K$120</f>
        <v>0</v>
      </c>
      <c r="L506" s="31">
        <v>0</v>
      </c>
      <c r="M506" s="32">
        <f>SUM(K506/A507*10000)</f>
        <v>0</v>
      </c>
      <c r="N506" s="32">
        <f>SUM(M868-'[1]Обработка данных'!F39)</f>
        <v>-6.4443493111554275</v>
      </c>
    </row>
    <row r="507" spans="1:14" ht="15.75">
      <c r="A507" s="118">
        <v>36716</v>
      </c>
      <c r="B507" s="119"/>
      <c r="C507" s="119"/>
      <c r="D507" s="120"/>
      <c r="E507" s="121" t="s">
        <v>39</v>
      </c>
      <c r="F507" s="122"/>
      <c r="G507" s="122"/>
      <c r="H507" s="122"/>
      <c r="I507" s="122"/>
      <c r="J507" s="123"/>
      <c r="K507" s="30">
        <f>'Автоматические данные'!$L$120</f>
        <v>0</v>
      </c>
      <c r="L507" s="31">
        <v>0</v>
      </c>
      <c r="M507" s="32">
        <f>SUM(K507/A507*10000)</f>
        <v>0</v>
      </c>
      <c r="N507" s="33">
        <f>SUM(M869-'[1]Обработка данных'!F40)</f>
        <v>-0.81201848294227963</v>
      </c>
    </row>
    <row r="510" spans="1:14" ht="15.75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</row>
    <row r="516" spans="1:14" ht="14.25" customHeight="1"/>
    <row r="517" spans="1:14" hidden="1"/>
    <row r="518" spans="1:14" ht="37.5" customHeight="1">
      <c r="A518" s="90" t="s">
        <v>149</v>
      </c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</row>
    <row r="519" spans="1:14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</row>
    <row r="520" spans="1:14">
      <c r="A520" s="91" t="s">
        <v>0</v>
      </c>
      <c r="B520" s="92"/>
      <c r="C520" s="91" t="s">
        <v>83</v>
      </c>
      <c r="D520" s="92"/>
      <c r="E520" s="97" t="s">
        <v>84</v>
      </c>
      <c r="F520" s="98"/>
      <c r="G520" s="98"/>
      <c r="H520" s="98"/>
      <c r="I520" s="98"/>
      <c r="J520" s="98"/>
      <c r="K520" s="98"/>
      <c r="L520" s="98"/>
      <c r="M520" s="99" t="s">
        <v>85</v>
      </c>
      <c r="N520" s="100"/>
    </row>
    <row r="521" spans="1:14">
      <c r="A521" s="93"/>
      <c r="B521" s="94"/>
      <c r="C521" s="93"/>
      <c r="D521" s="94"/>
      <c r="E521" s="103" t="s">
        <v>44</v>
      </c>
      <c r="F521" s="106" t="s">
        <v>86</v>
      </c>
      <c r="G521" s="107"/>
      <c r="H521" s="112" t="s">
        <v>87</v>
      </c>
      <c r="I521" s="113"/>
      <c r="J521" s="113"/>
      <c r="K521" s="113"/>
      <c r="L521" s="113"/>
      <c r="M521" s="101"/>
      <c r="N521" s="102"/>
    </row>
    <row r="522" spans="1:14">
      <c r="A522" s="93"/>
      <c r="B522" s="94"/>
      <c r="C522" s="93"/>
      <c r="D522" s="94"/>
      <c r="E522" s="104"/>
      <c r="F522" s="108"/>
      <c r="G522" s="109"/>
      <c r="H522" s="114" t="s">
        <v>44</v>
      </c>
      <c r="I522" s="116" t="s">
        <v>88</v>
      </c>
      <c r="J522" s="117"/>
      <c r="K522" s="117"/>
      <c r="L522" s="117"/>
      <c r="M522" s="101"/>
      <c r="N522" s="102"/>
    </row>
    <row r="523" spans="1:14" ht="86.25" customHeight="1">
      <c r="A523" s="95"/>
      <c r="B523" s="96"/>
      <c r="C523" s="95"/>
      <c r="D523" s="96"/>
      <c r="E523" s="105"/>
      <c r="F523" s="110"/>
      <c r="G523" s="111"/>
      <c r="H523" s="115"/>
      <c r="I523" s="16" t="s">
        <v>89</v>
      </c>
      <c r="J523" s="16" t="s">
        <v>113</v>
      </c>
      <c r="K523" s="16" t="s">
        <v>90</v>
      </c>
      <c r="L523" s="16" t="s">
        <v>91</v>
      </c>
      <c r="M523" s="101"/>
      <c r="N523" s="102"/>
    </row>
    <row r="524" spans="1:14" ht="15.75">
      <c r="A524" s="74" t="str">
        <f>'Ручные данные'!$I$3</f>
        <v>II квартал 2018 г.</v>
      </c>
      <c r="B524" s="75"/>
      <c r="C524" s="78">
        <f>'Автоматические данные'!$H$7</f>
        <v>12</v>
      </c>
      <c r="D524" s="79"/>
      <c r="E524" s="17">
        <f>'Автоматические данные'!$H$72</f>
        <v>10</v>
      </c>
      <c r="F524" s="78">
        <f>'Автоматические данные'!$H$74</f>
        <v>0</v>
      </c>
      <c r="G524" s="79"/>
      <c r="H524" s="18">
        <f>'Автоматические данные'!$H$76</f>
        <v>8</v>
      </c>
      <c r="I524" s="18">
        <f>'Автоматические данные'!$H$78</f>
        <v>0</v>
      </c>
      <c r="J524" s="18">
        <f>'Автоматические данные'!$H$80</f>
        <v>0</v>
      </c>
      <c r="K524" s="18">
        <f>'Автоматические данные'!$H$82</f>
        <v>9</v>
      </c>
      <c r="L524" s="19">
        <f>'Автоматические данные'!$H$84</f>
        <v>1</v>
      </c>
      <c r="M524" s="80">
        <f>'Автоматические данные'!$H$86</f>
        <v>2</v>
      </c>
      <c r="N524" s="81"/>
    </row>
    <row r="525" spans="1:14" ht="15.75">
      <c r="A525" s="76"/>
      <c r="B525" s="77"/>
      <c r="C525" s="82"/>
      <c r="D525" s="83"/>
      <c r="E525" s="20">
        <f>'Автоматические данные'!$H$73</f>
        <v>83.333333333333343</v>
      </c>
      <c r="F525" s="82">
        <f>'Автоматические данные'!$H$75</f>
        <v>0</v>
      </c>
      <c r="G525" s="83"/>
      <c r="H525" s="68">
        <f>'Автоматические данные'!$H$77</f>
        <v>80</v>
      </c>
      <c r="I525" s="69">
        <f>'Автоматические данные'!$H$79</f>
        <v>0</v>
      </c>
      <c r="J525" s="69">
        <f>'Автоматические данные'!$H$81</f>
        <v>0</v>
      </c>
      <c r="K525" s="69">
        <f>'Автоматические данные'!$H$83</f>
        <v>90</v>
      </c>
      <c r="L525" s="70">
        <f>'Автоматические данные'!$H$85</f>
        <v>10</v>
      </c>
      <c r="M525" s="84">
        <f>'Автоматические данные'!$H$87</f>
        <v>20</v>
      </c>
      <c r="N525" s="85"/>
    </row>
    <row r="526" spans="1:14" ht="15.75">
      <c r="A526" s="45"/>
      <c r="B526" s="45"/>
      <c r="C526" s="46"/>
      <c r="D526" s="46"/>
      <c r="E526" s="47"/>
      <c r="F526" s="48"/>
      <c r="G526" s="48"/>
      <c r="H526" s="49"/>
      <c r="I526" s="49"/>
      <c r="J526" s="49"/>
      <c r="K526" s="50"/>
      <c r="L526" s="50"/>
      <c r="M526" s="51"/>
      <c r="N526" s="51"/>
    </row>
    <row r="527" spans="1:14" ht="15.75">
      <c r="A527" s="45"/>
      <c r="B527" s="45"/>
      <c r="C527" s="46"/>
      <c r="D527" s="46"/>
      <c r="E527" s="47"/>
      <c r="F527" s="48"/>
      <c r="G527" s="48"/>
      <c r="H527" s="49"/>
      <c r="I527" s="49"/>
      <c r="J527" s="49"/>
      <c r="K527" s="50"/>
      <c r="L527" s="50"/>
      <c r="M527" s="51"/>
      <c r="N527" s="51"/>
    </row>
    <row r="528" spans="1:14" ht="15.75">
      <c r="A528" s="45"/>
      <c r="B528" s="45"/>
      <c r="C528" s="46"/>
      <c r="D528" s="46"/>
      <c r="E528" s="47"/>
      <c r="F528" s="48"/>
      <c r="G528" s="48"/>
      <c r="H528" s="49"/>
      <c r="I528" s="49"/>
      <c r="J528" s="49"/>
      <c r="K528" s="50"/>
      <c r="L528" s="50"/>
      <c r="M528" s="51"/>
      <c r="N528" s="51"/>
    </row>
    <row r="529" spans="1:14" ht="15.75">
      <c r="A529" s="45"/>
      <c r="B529" s="45"/>
      <c r="C529" s="46"/>
      <c r="D529" s="46"/>
      <c r="E529" s="47"/>
      <c r="F529" s="48"/>
      <c r="G529" s="48"/>
      <c r="H529" s="49"/>
      <c r="I529" s="49"/>
      <c r="J529" s="49"/>
      <c r="K529" s="50"/>
      <c r="L529" s="50"/>
      <c r="M529" s="51"/>
      <c r="N529" s="51"/>
    </row>
    <row r="530" spans="1:14" ht="15.75">
      <c r="A530" s="45"/>
      <c r="B530" s="45"/>
      <c r="C530" s="46"/>
      <c r="D530" s="46"/>
      <c r="E530" s="47"/>
      <c r="F530" s="48"/>
      <c r="G530" s="48"/>
      <c r="H530" s="49"/>
      <c r="I530" s="49"/>
      <c r="J530" s="49"/>
      <c r="K530" s="50"/>
      <c r="L530" s="50"/>
      <c r="M530" s="51"/>
      <c r="N530" s="51"/>
    </row>
    <row r="531" spans="1:14" ht="15.75">
      <c r="A531" s="45"/>
      <c r="B531" s="45"/>
      <c r="C531" s="46"/>
      <c r="D531" s="46"/>
      <c r="E531" s="47"/>
      <c r="F531" s="48"/>
      <c r="G531" s="48"/>
      <c r="H531" s="49"/>
      <c r="I531" s="49"/>
      <c r="J531" s="49"/>
      <c r="K531" s="50"/>
      <c r="L531" s="50"/>
      <c r="M531" s="51"/>
      <c r="N531" s="51"/>
    </row>
    <row r="532" spans="1:14" ht="15.75">
      <c r="A532" s="45"/>
      <c r="B532" s="45"/>
      <c r="C532" s="46"/>
      <c r="D532" s="46"/>
      <c r="E532" s="47"/>
      <c r="F532" s="48"/>
      <c r="G532" s="48"/>
      <c r="H532" s="49"/>
      <c r="I532" s="49"/>
      <c r="J532" s="49"/>
      <c r="K532" s="50"/>
      <c r="L532" s="50"/>
      <c r="M532" s="51"/>
      <c r="N532" s="51"/>
    </row>
    <row r="533" spans="1:14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</row>
    <row r="534" spans="1:14" ht="15.75">
      <c r="A534" s="21">
        <v>9</v>
      </c>
      <c r="B534" s="87" t="s">
        <v>92</v>
      </c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</row>
    <row r="535" spans="1:14">
      <c r="A535" s="22">
        <v>100</v>
      </c>
      <c r="B535" s="87" t="s">
        <v>93</v>
      </c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</row>
    <row r="536" spans="1:14" ht="15.75">
      <c r="A536" s="23">
        <v>100</v>
      </c>
      <c r="B536" s="86" t="s">
        <v>94</v>
      </c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</row>
    <row r="537" spans="1:14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</row>
    <row r="538" spans="1:14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</row>
    <row r="539" spans="1:14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</row>
    <row r="540" spans="1:14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</row>
    <row r="541" spans="1:14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</row>
    <row r="542" spans="1:14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</row>
    <row r="545" spans="1:13" ht="19.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</row>
    <row r="546" spans="1:13" ht="19.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</row>
    <row r="547" spans="1:13" ht="409.5">
      <c r="A547" s="72" t="s">
        <v>291</v>
      </c>
    </row>
    <row r="548" spans="1:13" ht="409.5">
      <c r="A548" s="72" t="s">
        <v>292</v>
      </c>
    </row>
    <row r="549" spans="1:13" ht="195">
      <c r="A549" s="72" t="s">
        <v>293</v>
      </c>
    </row>
    <row r="550" spans="1:13" ht="409.5">
      <c r="A550" s="72" t="s">
        <v>294</v>
      </c>
    </row>
    <row r="551" spans="1:13" ht="390">
      <c r="A551" s="72" t="s">
        <v>295</v>
      </c>
    </row>
    <row r="552" spans="1:13" ht="409.5">
      <c r="A552" s="72" t="s">
        <v>296</v>
      </c>
    </row>
    <row r="553" spans="1:13" ht="370.5">
      <c r="A553" s="72" t="s">
        <v>297</v>
      </c>
    </row>
    <row r="554" spans="1:13" ht="19.5">
      <c r="A554" s="72"/>
    </row>
    <row r="555" spans="1:13" ht="409.5">
      <c r="A555" s="72" t="s">
        <v>298</v>
      </c>
    </row>
    <row r="556" spans="1:13" ht="19.5">
      <c r="A556" s="72"/>
    </row>
  </sheetData>
  <mergeCells count="516">
    <mergeCell ref="A402:D402"/>
    <mergeCell ref="E402:J402"/>
    <mergeCell ref="A393:D396"/>
    <mergeCell ref="E393:J393"/>
    <mergeCell ref="E394:J394"/>
    <mergeCell ref="E395:J395"/>
    <mergeCell ref="E396:J396"/>
    <mergeCell ref="A397:D397"/>
    <mergeCell ref="E397:J397"/>
    <mergeCell ref="A398:D401"/>
    <mergeCell ref="E398:J398"/>
    <mergeCell ref="E399:J399"/>
    <mergeCell ref="E400:J400"/>
    <mergeCell ref="E401:J401"/>
    <mergeCell ref="A387:D387"/>
    <mergeCell ref="E387:J387"/>
    <mergeCell ref="A388:D391"/>
    <mergeCell ref="E388:J388"/>
    <mergeCell ref="E389:J389"/>
    <mergeCell ref="E390:J390"/>
    <mergeCell ref="E391:J391"/>
    <mergeCell ref="A392:D392"/>
    <mergeCell ref="E392:J392"/>
    <mergeCell ref="A380:N380"/>
    <mergeCell ref="A381:N381"/>
    <mergeCell ref="A382:D382"/>
    <mergeCell ref="E382:J382"/>
    <mergeCell ref="A383:D386"/>
    <mergeCell ref="E383:J383"/>
    <mergeCell ref="E384:J384"/>
    <mergeCell ref="E385:J385"/>
    <mergeCell ref="E386:J386"/>
    <mergeCell ref="A379:D379"/>
    <mergeCell ref="E379:J379"/>
    <mergeCell ref="A370:D373"/>
    <mergeCell ref="E370:J370"/>
    <mergeCell ref="E371:J371"/>
    <mergeCell ref="E372:J372"/>
    <mergeCell ref="E373:J373"/>
    <mergeCell ref="A374:D374"/>
    <mergeCell ref="E374:J374"/>
    <mergeCell ref="A375:D378"/>
    <mergeCell ref="E375:J375"/>
    <mergeCell ref="E376:J376"/>
    <mergeCell ref="E377:J377"/>
    <mergeCell ref="E378:J378"/>
    <mergeCell ref="A364:D364"/>
    <mergeCell ref="E364:J364"/>
    <mergeCell ref="A365:D368"/>
    <mergeCell ref="E365:J365"/>
    <mergeCell ref="E366:J366"/>
    <mergeCell ref="E367:J367"/>
    <mergeCell ref="E368:J368"/>
    <mergeCell ref="A369:D369"/>
    <mergeCell ref="E369:J369"/>
    <mergeCell ref="A356:D356"/>
    <mergeCell ref="E356:J356"/>
    <mergeCell ref="A357:N357"/>
    <mergeCell ref="A358:N358"/>
    <mergeCell ref="A359:D359"/>
    <mergeCell ref="E359:J359"/>
    <mergeCell ref="A360:D363"/>
    <mergeCell ref="E360:J360"/>
    <mergeCell ref="E361:J361"/>
    <mergeCell ref="E362:J362"/>
    <mergeCell ref="E363:J363"/>
    <mergeCell ref="A347:D350"/>
    <mergeCell ref="E347:J347"/>
    <mergeCell ref="E348:J348"/>
    <mergeCell ref="E349:J349"/>
    <mergeCell ref="E350:J350"/>
    <mergeCell ref="A351:D351"/>
    <mergeCell ref="E351:J351"/>
    <mergeCell ref="A352:D355"/>
    <mergeCell ref="E352:J352"/>
    <mergeCell ref="E353:J353"/>
    <mergeCell ref="E354:J354"/>
    <mergeCell ref="E355:J355"/>
    <mergeCell ref="A341:D341"/>
    <mergeCell ref="E341:J341"/>
    <mergeCell ref="A342:D345"/>
    <mergeCell ref="E342:J342"/>
    <mergeCell ref="E343:J343"/>
    <mergeCell ref="E344:J344"/>
    <mergeCell ref="E345:J345"/>
    <mergeCell ref="A346:D346"/>
    <mergeCell ref="E346:J346"/>
    <mergeCell ref="A334:N334"/>
    <mergeCell ref="A335:N335"/>
    <mergeCell ref="A336:D336"/>
    <mergeCell ref="E336:J336"/>
    <mergeCell ref="A337:D340"/>
    <mergeCell ref="E337:J337"/>
    <mergeCell ref="E338:J338"/>
    <mergeCell ref="E339:J339"/>
    <mergeCell ref="E340:J340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A411:D414"/>
    <mergeCell ref="E411:J411"/>
    <mergeCell ref="E412:J412"/>
    <mergeCell ref="E413:J413"/>
    <mergeCell ref="E414:J414"/>
    <mergeCell ref="A415:D415"/>
    <mergeCell ref="E415:J415"/>
    <mergeCell ref="A416:D419"/>
    <mergeCell ref="E416:J416"/>
    <mergeCell ref="E417:J417"/>
    <mergeCell ref="E418:J418"/>
    <mergeCell ref="E419:J419"/>
    <mergeCell ref="A403:N403"/>
    <mergeCell ref="A405:D405"/>
    <mergeCell ref="E405:J405"/>
    <mergeCell ref="A406:D409"/>
    <mergeCell ref="E406:J406"/>
    <mergeCell ref="E407:J407"/>
    <mergeCell ref="E408:J408"/>
    <mergeCell ref="E409:J409"/>
    <mergeCell ref="A410:D410"/>
    <mergeCell ref="E410:J410"/>
    <mergeCell ref="A404:N404"/>
    <mergeCell ref="E420:J420"/>
    <mergeCell ref="A421:D424"/>
    <mergeCell ref="E421:J421"/>
    <mergeCell ref="E422:J422"/>
    <mergeCell ref="E423:J423"/>
    <mergeCell ref="E424:J424"/>
    <mergeCell ref="A425:D425"/>
    <mergeCell ref="E425:J425"/>
    <mergeCell ref="A426:N426"/>
    <mergeCell ref="A420:D420"/>
    <mergeCell ref="A427:N427"/>
    <mergeCell ref="A428:D428"/>
    <mergeCell ref="E428:J428"/>
    <mergeCell ref="A429:D432"/>
    <mergeCell ref="E429:J429"/>
    <mergeCell ref="E430:J430"/>
    <mergeCell ref="E431:J431"/>
    <mergeCell ref="E432:J432"/>
    <mergeCell ref="A433:D433"/>
    <mergeCell ref="E433:J433"/>
    <mergeCell ref="A434:D437"/>
    <mergeCell ref="E434:J434"/>
    <mergeCell ref="E435:J435"/>
    <mergeCell ref="E436:J436"/>
    <mergeCell ref="E437:J437"/>
    <mergeCell ref="A438:D438"/>
    <mergeCell ref="E438:J438"/>
    <mergeCell ref="A439:D442"/>
    <mergeCell ref="E439:J439"/>
    <mergeCell ref="E440:J440"/>
    <mergeCell ref="E441:J441"/>
    <mergeCell ref="E442:J442"/>
    <mergeCell ref="A443:D443"/>
    <mergeCell ref="E443:J443"/>
    <mergeCell ref="A444:D447"/>
    <mergeCell ref="E444:J444"/>
    <mergeCell ref="E445:J445"/>
    <mergeCell ref="E446:J446"/>
    <mergeCell ref="E447:J447"/>
    <mergeCell ref="A448:D448"/>
    <mergeCell ref="E448:J448"/>
    <mergeCell ref="A449:N449"/>
    <mergeCell ref="A450:N450"/>
    <mergeCell ref="A451:D451"/>
    <mergeCell ref="E451:J451"/>
    <mergeCell ref="A452:D455"/>
    <mergeCell ref="E452:J452"/>
    <mergeCell ref="E453:J453"/>
    <mergeCell ref="E454:J454"/>
    <mergeCell ref="E455:J455"/>
    <mergeCell ref="A456:D456"/>
    <mergeCell ref="E456:J456"/>
    <mergeCell ref="A457:D460"/>
    <mergeCell ref="E457:J457"/>
    <mergeCell ref="E458:J458"/>
    <mergeCell ref="E459:J459"/>
    <mergeCell ref="E460:J460"/>
    <mergeCell ref="A461:D461"/>
    <mergeCell ref="E461:J461"/>
    <mergeCell ref="A462:D465"/>
    <mergeCell ref="E462:J462"/>
    <mergeCell ref="E463:J463"/>
    <mergeCell ref="E464:J464"/>
    <mergeCell ref="E465:J465"/>
    <mergeCell ref="A466:D466"/>
    <mergeCell ref="E466:J466"/>
    <mergeCell ref="A467:D470"/>
    <mergeCell ref="E467:J467"/>
    <mergeCell ref="E468:J468"/>
    <mergeCell ref="E469:J469"/>
    <mergeCell ref="E470:J470"/>
    <mergeCell ref="A471:D471"/>
    <mergeCell ref="E471:J471"/>
    <mergeCell ref="A472:N472"/>
    <mergeCell ref="A473:N473"/>
    <mergeCell ref="A474:D474"/>
    <mergeCell ref="E474:J474"/>
    <mergeCell ref="A475:D478"/>
    <mergeCell ref="E475:J475"/>
    <mergeCell ref="E476:J476"/>
    <mergeCell ref="E477:J477"/>
    <mergeCell ref="E478:J478"/>
    <mergeCell ref="A479:D479"/>
    <mergeCell ref="E479:J479"/>
    <mergeCell ref="A480:D483"/>
    <mergeCell ref="E480:J480"/>
    <mergeCell ref="E481:J481"/>
    <mergeCell ref="E482:J482"/>
    <mergeCell ref="E483:J483"/>
    <mergeCell ref="A484:D484"/>
    <mergeCell ref="E484:J484"/>
    <mergeCell ref="A485:D488"/>
    <mergeCell ref="E485:J485"/>
    <mergeCell ref="E486:J486"/>
    <mergeCell ref="E487:J487"/>
    <mergeCell ref="E488:J488"/>
    <mergeCell ref="A489:D489"/>
    <mergeCell ref="E489:J489"/>
    <mergeCell ref="A490:D493"/>
    <mergeCell ref="E490:J490"/>
    <mergeCell ref="E491:J491"/>
    <mergeCell ref="E492:J492"/>
    <mergeCell ref="E493:J493"/>
    <mergeCell ref="A494:D494"/>
    <mergeCell ref="E494:J494"/>
    <mergeCell ref="A495:N495"/>
    <mergeCell ref="A496:N496"/>
    <mergeCell ref="A497:D497"/>
    <mergeCell ref="E497:J497"/>
    <mergeCell ref="A498:D501"/>
    <mergeCell ref="E498:J498"/>
    <mergeCell ref="E499:J499"/>
    <mergeCell ref="E500:J500"/>
    <mergeCell ref="E501:J501"/>
    <mergeCell ref="A502:D502"/>
    <mergeCell ref="E502:J502"/>
    <mergeCell ref="A503:D506"/>
    <mergeCell ref="E503:J503"/>
    <mergeCell ref="E504:J504"/>
    <mergeCell ref="E505:J505"/>
    <mergeCell ref="E506:J506"/>
    <mergeCell ref="A507:D507"/>
    <mergeCell ref="E507:J507"/>
    <mergeCell ref="A510:N510"/>
    <mergeCell ref="A518:N518"/>
    <mergeCell ref="A520:B523"/>
    <mergeCell ref="C520:D523"/>
    <mergeCell ref="E520:L520"/>
    <mergeCell ref="M520:N523"/>
    <mergeCell ref="E521:E523"/>
    <mergeCell ref="F521:G523"/>
    <mergeCell ref="H521:L521"/>
    <mergeCell ref="H522:H523"/>
    <mergeCell ref="I522:L522"/>
    <mergeCell ref="A524:B525"/>
    <mergeCell ref="C524:D524"/>
    <mergeCell ref="F524:G524"/>
    <mergeCell ref="M524:N524"/>
    <mergeCell ref="C525:D525"/>
    <mergeCell ref="F525:G525"/>
    <mergeCell ref="M525:N525"/>
    <mergeCell ref="B536:N536"/>
    <mergeCell ref="B534:N534"/>
    <mergeCell ref="B535:N535"/>
  </mergeCells>
  <conditionalFormatting sqref="N337:N402">
    <cfRule type="cellIs" dxfId="61" priority="62" operator="greaterThan">
      <formula>0</formula>
    </cfRule>
  </conditionalFormatting>
  <conditionalFormatting sqref="L337 L342 L347 L352">
    <cfRule type="cellIs" dxfId="60" priority="61" operator="greaterThan">
      <formula>$H$553</formula>
    </cfRule>
  </conditionalFormatting>
  <conditionalFormatting sqref="L338 L343 L348 L353">
    <cfRule type="cellIs" dxfId="59" priority="60" operator="greaterThan">
      <formula>$H$554</formula>
    </cfRule>
  </conditionalFormatting>
  <conditionalFormatting sqref="L339 L344 L349 L354">
    <cfRule type="cellIs" dxfId="58" priority="59" operator="greaterThan">
      <formula>$H$555</formula>
    </cfRule>
  </conditionalFormatting>
  <conditionalFormatting sqref="L345 L340 L350 L355">
    <cfRule type="cellIs" dxfId="57" priority="58" operator="greaterThan">
      <formula>$H$556</formula>
    </cfRule>
  </conditionalFormatting>
  <conditionalFormatting sqref="L341 L351 L346 L356:L402">
    <cfRule type="cellIs" dxfId="56" priority="57" operator="greaterThan">
      <formula>$H$557</formula>
    </cfRule>
  </conditionalFormatting>
  <conditionalFormatting sqref="K351">
    <cfRule type="cellIs" dxfId="55" priority="56" operator="greaterThan">
      <formula>$H$553</formula>
    </cfRule>
  </conditionalFormatting>
  <conditionalFormatting sqref="N360:N379">
    <cfRule type="cellIs" dxfId="54" priority="55" operator="greaterThan">
      <formula>0</formula>
    </cfRule>
  </conditionalFormatting>
  <conditionalFormatting sqref="L360 L365 L370 L375 L416 L421 L434 L439 L444 L457 L462 L467 L480 L485 L490 L503">
    <cfRule type="cellIs" dxfId="53" priority="54" operator="greaterThan">
      <formula>$H$505</formula>
    </cfRule>
  </conditionalFormatting>
  <conditionalFormatting sqref="L366 L371 L376 L417 L422 L458 L468 L463 L481 L486 L491 L504">
    <cfRule type="cellIs" dxfId="52" priority="53" operator="greaterThan">
      <formula>$H$506</formula>
    </cfRule>
  </conditionalFormatting>
  <conditionalFormatting sqref="L367 L372 L377 L418 L423 L436 L441 L446 L459 L464 L469 L482 L487 L492 L505">
    <cfRule type="cellIs" dxfId="51" priority="52" operator="greaterThan">
      <formula>$H$507</formula>
    </cfRule>
  </conditionalFormatting>
  <conditionalFormatting sqref="L368 L373 L378 L419 L424 L437 L442 L447 L460 L465 L470 L483 L488 L493 L506">
    <cfRule type="cellIs" dxfId="50" priority="51" operator="greaterThan">
      <formula>$H$508</formula>
    </cfRule>
  </conditionalFormatting>
  <conditionalFormatting sqref="L369 L374 L379:L402 L420 L425 L438 L443 L448 L461 L466 L471 L484 L489 L494 L507:L509">
    <cfRule type="cellIs" dxfId="49" priority="50" operator="greaterThan">
      <formula>$H$509</formula>
    </cfRule>
  </conditionalFormatting>
  <conditionalFormatting sqref="L361">
    <cfRule type="cellIs" dxfId="48" priority="49" operator="greaterThan">
      <formula>$H$506</formula>
    </cfRule>
  </conditionalFormatting>
  <conditionalFormatting sqref="L362">
    <cfRule type="cellIs" dxfId="47" priority="48" operator="greaterThan">
      <formula>$H$507</formula>
    </cfRule>
  </conditionalFormatting>
  <conditionalFormatting sqref="L363">
    <cfRule type="cellIs" dxfId="46" priority="47" operator="greaterThan">
      <formula>$H$508</formula>
    </cfRule>
  </conditionalFormatting>
  <conditionalFormatting sqref="L364">
    <cfRule type="cellIs" dxfId="45" priority="46" operator="greaterThan">
      <formula>$H$509</formula>
    </cfRule>
  </conditionalFormatting>
  <conditionalFormatting sqref="N406:N425">
    <cfRule type="cellIs" dxfId="44" priority="45" operator="greaterThan">
      <formula>0</formula>
    </cfRule>
  </conditionalFormatting>
  <conditionalFormatting sqref="N429:N448">
    <cfRule type="cellIs" dxfId="43" priority="44" operator="greaterThan">
      <formula>0</formula>
    </cfRule>
  </conditionalFormatting>
  <conditionalFormatting sqref="N452:N471">
    <cfRule type="cellIs" dxfId="42" priority="43" operator="greaterThan">
      <formula>0</formula>
    </cfRule>
  </conditionalFormatting>
  <conditionalFormatting sqref="N475:N494">
    <cfRule type="cellIs" dxfId="41" priority="42" operator="greaterThan">
      <formula>0</formula>
    </cfRule>
  </conditionalFormatting>
  <conditionalFormatting sqref="N498:N507">
    <cfRule type="cellIs" dxfId="40" priority="41" operator="greaterThan">
      <formula>0</formula>
    </cfRule>
  </conditionalFormatting>
  <conditionalFormatting sqref="L411">
    <cfRule type="cellIs" dxfId="39" priority="40" operator="greaterThan">
      <formula>$H$505</formula>
    </cfRule>
  </conditionalFormatting>
  <conditionalFormatting sqref="L412">
    <cfRule type="cellIs" dxfId="38" priority="39" operator="greaterThan">
      <formula>$H$506</formula>
    </cfRule>
  </conditionalFormatting>
  <conditionalFormatting sqref="L413">
    <cfRule type="cellIs" dxfId="37" priority="38" operator="greaterThan">
      <formula>$H$507</formula>
    </cfRule>
  </conditionalFormatting>
  <conditionalFormatting sqref="L414">
    <cfRule type="cellIs" dxfId="36" priority="37" operator="greaterThan">
      <formula>$H$508</formula>
    </cfRule>
  </conditionalFormatting>
  <conditionalFormatting sqref="L415">
    <cfRule type="cellIs" dxfId="35" priority="36" operator="greaterThan">
      <formula>$H$509</formula>
    </cfRule>
  </conditionalFormatting>
  <conditionalFormatting sqref="L406">
    <cfRule type="cellIs" dxfId="34" priority="35" operator="greaterThan">
      <formula>$H$505</formula>
    </cfRule>
  </conditionalFormatting>
  <conditionalFormatting sqref="L407">
    <cfRule type="cellIs" dxfId="33" priority="34" operator="greaterThan">
      <formula>$H$506</formula>
    </cfRule>
  </conditionalFormatting>
  <conditionalFormatting sqref="L408">
    <cfRule type="cellIs" dxfId="32" priority="33" operator="greaterThan">
      <formula>$H$507</formula>
    </cfRule>
  </conditionalFormatting>
  <conditionalFormatting sqref="L409">
    <cfRule type="cellIs" dxfId="31" priority="32" operator="greaterThan">
      <formula>$H$508</formula>
    </cfRule>
  </conditionalFormatting>
  <conditionalFormatting sqref="L410">
    <cfRule type="cellIs" dxfId="30" priority="31" operator="greaterThan">
      <formula>$H$509</formula>
    </cfRule>
  </conditionalFormatting>
  <conditionalFormatting sqref="L429">
    <cfRule type="cellIs" dxfId="29" priority="30" operator="greaterThan">
      <formula>$H$505</formula>
    </cfRule>
  </conditionalFormatting>
  <conditionalFormatting sqref="L430">
    <cfRule type="cellIs" dxfId="28" priority="29" operator="greaterThan">
      <formula>$H$507</formula>
    </cfRule>
  </conditionalFormatting>
  <conditionalFormatting sqref="L432">
    <cfRule type="cellIs" dxfId="27" priority="28" operator="greaterThan">
      <formula>$H$508</formula>
    </cfRule>
  </conditionalFormatting>
  <conditionalFormatting sqref="L433">
    <cfRule type="cellIs" dxfId="26" priority="27" operator="greaterThan">
      <formula>$H$509</formula>
    </cfRule>
  </conditionalFormatting>
  <conditionalFormatting sqref="L452">
    <cfRule type="cellIs" dxfId="25" priority="26" operator="greaterThan">
      <formula>$H$505</formula>
    </cfRule>
  </conditionalFormatting>
  <conditionalFormatting sqref="L453">
    <cfRule type="cellIs" dxfId="24" priority="25" operator="greaterThan">
      <formula>$H$506</formula>
    </cfRule>
  </conditionalFormatting>
  <conditionalFormatting sqref="L454">
    <cfRule type="cellIs" dxfId="23" priority="24" operator="greaterThan">
      <formula>$H$507</formula>
    </cfRule>
  </conditionalFormatting>
  <conditionalFormatting sqref="L455">
    <cfRule type="cellIs" dxfId="22" priority="23" operator="greaterThan">
      <formula>$H$508</formula>
    </cfRule>
  </conditionalFormatting>
  <conditionalFormatting sqref="L456">
    <cfRule type="cellIs" dxfId="21" priority="22" operator="greaterThan">
      <formula>$H$509</formula>
    </cfRule>
  </conditionalFormatting>
  <conditionalFormatting sqref="L475">
    <cfRule type="cellIs" dxfId="20" priority="21" operator="greaterThan">
      <formula>$H$505</formula>
    </cfRule>
  </conditionalFormatting>
  <conditionalFormatting sqref="L476">
    <cfRule type="cellIs" dxfId="19" priority="20" operator="greaterThan">
      <formula>$H$506</formula>
    </cfRule>
  </conditionalFormatting>
  <conditionalFormatting sqref="L477">
    <cfRule type="cellIs" dxfId="18" priority="19" operator="greaterThan">
      <formula>$H$507</formula>
    </cfRule>
  </conditionalFormatting>
  <conditionalFormatting sqref="L478">
    <cfRule type="cellIs" dxfId="17" priority="18" operator="greaterThan">
      <formula>$H$508</formula>
    </cfRule>
  </conditionalFormatting>
  <conditionalFormatting sqref="L479">
    <cfRule type="cellIs" dxfId="16" priority="17" operator="greaterThan">
      <formula>$H$509</formula>
    </cfRule>
  </conditionalFormatting>
  <conditionalFormatting sqref="L498">
    <cfRule type="cellIs" dxfId="15" priority="16" operator="greaterThan">
      <formula>$H$505</formula>
    </cfRule>
  </conditionalFormatting>
  <conditionalFormatting sqref="L499">
    <cfRule type="cellIs" dxfId="14" priority="15" operator="greaterThan">
      <formula>$H$506</formula>
    </cfRule>
  </conditionalFormatting>
  <conditionalFormatting sqref="L500">
    <cfRule type="cellIs" dxfId="13" priority="14" operator="greaterThan">
      <formula>$H$507</formula>
    </cfRule>
  </conditionalFormatting>
  <conditionalFormatting sqref="L501">
    <cfRule type="cellIs" dxfId="12" priority="13" operator="greaterThan">
      <formula>$H$508</formula>
    </cfRule>
  </conditionalFormatting>
  <conditionalFormatting sqref="L502">
    <cfRule type="cellIs" dxfId="11" priority="12" operator="greaterThan">
      <formula>$H$509</formula>
    </cfRule>
  </conditionalFormatting>
  <conditionalFormatting sqref="N383:N402">
    <cfRule type="cellIs" dxfId="10" priority="11" operator="greaterThan">
      <formula>0</formula>
    </cfRule>
  </conditionalFormatting>
  <conditionalFormatting sqref="L388 L393 L398">
    <cfRule type="cellIs" dxfId="9" priority="10" operator="greaterThan">
      <formula>$H$482</formula>
    </cfRule>
  </conditionalFormatting>
  <conditionalFormatting sqref="L389 L394 L399">
    <cfRule type="cellIs" dxfId="8" priority="9" operator="greaterThan">
      <formula>$H$483</formula>
    </cfRule>
  </conditionalFormatting>
  <conditionalFormatting sqref="L390 L395 L400">
    <cfRule type="cellIs" dxfId="7" priority="8" operator="greaterThan">
      <formula>$H$484</formula>
    </cfRule>
  </conditionalFormatting>
  <conditionalFormatting sqref="L391 L396 L401">
    <cfRule type="cellIs" dxfId="6" priority="7" operator="greaterThan">
      <formula>$H$485</formula>
    </cfRule>
  </conditionalFormatting>
  <conditionalFormatting sqref="L392 L397 L402">
    <cfRule type="cellIs" dxfId="5" priority="6" operator="greaterThan">
      <formula>$H$486</formula>
    </cfRule>
  </conditionalFormatting>
  <conditionalFormatting sqref="L383">
    <cfRule type="cellIs" dxfId="4" priority="5" operator="greaterThan">
      <formula>$H$482</formula>
    </cfRule>
  </conditionalFormatting>
  <conditionalFormatting sqref="L384">
    <cfRule type="cellIs" dxfId="3" priority="4" operator="greaterThan">
      <formula>$H$483</formula>
    </cfRule>
  </conditionalFormatting>
  <conditionalFormatting sqref="L385">
    <cfRule type="cellIs" dxfId="2" priority="3" operator="greaterThan">
      <formula>$H$484</formula>
    </cfRule>
  </conditionalFormatting>
  <conditionalFormatting sqref="L386">
    <cfRule type="cellIs" dxfId="1" priority="2" operator="greaterThan">
      <formula>$H$485</formula>
    </cfRule>
  </conditionalFormatting>
  <conditionalFormatting sqref="L387">
    <cfRule type="cellIs" dxfId="0" priority="1" operator="greaterThan">
      <formula>$H$486</formula>
    </cfRule>
  </conditionalFormatting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workbookViewId="0">
      <selection activeCell="J18" sqref="J18:K18"/>
    </sheetView>
  </sheetViews>
  <sheetFormatPr defaultRowHeight="15"/>
  <sheetData>
    <row r="1" spans="1:15" ht="21">
      <c r="A1" s="427" t="s">
        <v>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3" spans="1:15" ht="15.75">
      <c r="A3" s="428" t="s">
        <v>9</v>
      </c>
      <c r="B3" s="148"/>
      <c r="C3" s="148"/>
      <c r="D3" s="148"/>
      <c r="E3" s="148"/>
      <c r="F3" s="148"/>
      <c r="G3" s="149"/>
      <c r="H3" s="428" t="str">
        <f>'Ручные данные'!$I$3</f>
        <v>II квартал 2018 г.</v>
      </c>
      <c r="I3" s="429"/>
      <c r="J3" s="428" t="str">
        <f>'Ручные данные'!$I$4</f>
        <v>I квартал 2018 г.</v>
      </c>
      <c r="K3" s="429"/>
      <c r="L3" s="428" t="str">
        <f>'Ручные данные'!$I$5</f>
        <v>II квартал 2017 г.</v>
      </c>
      <c r="M3" s="429"/>
    </row>
    <row r="4" spans="1:15">
      <c r="A4" s="306" t="s">
        <v>10</v>
      </c>
      <c r="B4" s="418"/>
      <c r="C4" s="418"/>
      <c r="D4" s="418"/>
      <c r="E4" s="418"/>
      <c r="F4" s="418"/>
      <c r="G4" s="419"/>
      <c r="H4" s="423">
        <f>ЛОТУС!E5</f>
        <v>7</v>
      </c>
      <c r="I4" s="424"/>
      <c r="J4" s="423">
        <f>ЛОТУС!$F$5</f>
        <v>12</v>
      </c>
      <c r="K4" s="424"/>
      <c r="L4" s="423">
        <f>ЛОТУС!$G$5</f>
        <v>3</v>
      </c>
      <c r="M4" s="424"/>
      <c r="O4" s="24"/>
    </row>
    <row r="5" spans="1:15">
      <c r="A5" s="306" t="s">
        <v>11</v>
      </c>
      <c r="B5" s="418"/>
      <c r="C5" s="418"/>
      <c r="D5" s="418"/>
      <c r="E5" s="418"/>
      <c r="F5" s="418"/>
      <c r="G5" s="419"/>
      <c r="H5" s="423">
        <f>ЛОТУС!E4</f>
        <v>5</v>
      </c>
      <c r="I5" s="424"/>
      <c r="J5" s="423">
        <f>ЛОТУС!$F$4</f>
        <v>3</v>
      </c>
      <c r="K5" s="424"/>
      <c r="L5" s="423">
        <f>ЛОТУС!$G$4</f>
        <v>0</v>
      </c>
      <c r="M5" s="424"/>
      <c r="O5" s="24"/>
    </row>
    <row r="6" spans="1:15">
      <c r="A6" s="306" t="s">
        <v>12</v>
      </c>
      <c r="B6" s="418"/>
      <c r="C6" s="418"/>
      <c r="D6" s="418"/>
      <c r="E6" s="418"/>
      <c r="F6" s="418"/>
      <c r="G6" s="419"/>
      <c r="H6" s="423">
        <f>ЛОТУС!E6</f>
        <v>0</v>
      </c>
      <c r="I6" s="424"/>
      <c r="J6" s="423">
        <f>ЛОТУС!$F$6</f>
        <v>0</v>
      </c>
      <c r="K6" s="424"/>
      <c r="L6" s="423">
        <f>ЛОТУС!$G$6</f>
        <v>4</v>
      </c>
      <c r="M6" s="424"/>
      <c r="O6" s="24"/>
    </row>
    <row r="7" spans="1:15">
      <c r="A7" s="306" t="s">
        <v>13</v>
      </c>
      <c r="B7" s="418"/>
      <c r="C7" s="418"/>
      <c r="D7" s="418"/>
      <c r="E7" s="418"/>
      <c r="F7" s="418"/>
      <c r="G7" s="419"/>
      <c r="H7" s="423">
        <f>SUM(H4:I6)</f>
        <v>12</v>
      </c>
      <c r="I7" s="424"/>
      <c r="J7" s="423">
        <f>SUM(J4:K6)</f>
        <v>15</v>
      </c>
      <c r="K7" s="424"/>
      <c r="L7" s="423">
        <f>SUM(L4:M6)</f>
        <v>7</v>
      </c>
      <c r="M7" s="424"/>
      <c r="O7" s="24"/>
    </row>
    <row r="8" spans="1:15" ht="28.5" customHeight="1">
      <c r="A8" s="420" t="s">
        <v>14</v>
      </c>
      <c r="B8" s="421"/>
      <c r="C8" s="421"/>
      <c r="D8" s="421"/>
      <c r="E8" s="421"/>
      <c r="F8" s="421"/>
      <c r="G8" s="422"/>
      <c r="H8" s="425">
        <f>SUM(H4/H7*100)</f>
        <v>58.333333333333336</v>
      </c>
      <c r="I8" s="426"/>
      <c r="J8" s="425">
        <f>SUM(J4/J7*100)</f>
        <v>80</v>
      </c>
      <c r="K8" s="426"/>
      <c r="L8" s="425">
        <f>SUM(L4/L7*100)</f>
        <v>42.857142857142854</v>
      </c>
      <c r="M8" s="426"/>
    </row>
    <row r="9" spans="1:15">
      <c r="A9" s="420" t="s">
        <v>15</v>
      </c>
      <c r="B9" s="421"/>
      <c r="C9" s="421"/>
      <c r="D9" s="421"/>
      <c r="E9" s="421"/>
      <c r="F9" s="421"/>
      <c r="G9" s="422"/>
      <c r="H9" s="425">
        <f>SUM(H5/H7*100)</f>
        <v>41.666666666666671</v>
      </c>
      <c r="I9" s="426"/>
      <c r="J9" s="425">
        <f>SUM(J5/J7*100)</f>
        <v>20</v>
      </c>
      <c r="K9" s="426"/>
      <c r="L9" s="425">
        <f>SUM(L5/L7*100)</f>
        <v>0</v>
      </c>
      <c r="M9" s="426"/>
    </row>
    <row r="10" spans="1:15">
      <c r="A10" s="420" t="s">
        <v>16</v>
      </c>
      <c r="B10" s="421"/>
      <c r="C10" s="421"/>
      <c r="D10" s="421"/>
      <c r="E10" s="421"/>
      <c r="F10" s="421"/>
      <c r="G10" s="422"/>
      <c r="H10" s="425">
        <f>SUM(H6/H7*100)</f>
        <v>0</v>
      </c>
      <c r="I10" s="426"/>
      <c r="J10" s="425">
        <f>SUM(J6/J7*100)</f>
        <v>0</v>
      </c>
      <c r="K10" s="426"/>
      <c r="L10" s="425">
        <f>SUM(L6/L7*100)</f>
        <v>57.142857142857139</v>
      </c>
      <c r="M10" s="426"/>
    </row>
    <row r="11" spans="1:15">
      <c r="A11" s="381" t="s">
        <v>18</v>
      </c>
      <c r="B11" s="432"/>
      <c r="C11" s="432"/>
      <c r="D11" s="432"/>
      <c r="E11" s="432"/>
      <c r="F11" s="432"/>
      <c r="G11" s="433"/>
      <c r="H11" s="430">
        <f>ЛОТУС!$E$7</f>
        <v>12</v>
      </c>
      <c r="I11" s="431"/>
      <c r="J11" s="430">
        <f>ЛОТУС!$F$7</f>
        <v>14</v>
      </c>
      <c r="K11" s="431"/>
      <c r="L11" s="430">
        <f>ЛОТУС!$G$7</f>
        <v>29</v>
      </c>
      <c r="M11" s="431"/>
      <c r="O11" s="14"/>
    </row>
    <row r="12" spans="1:15">
      <c r="A12" s="381" t="s">
        <v>19</v>
      </c>
      <c r="B12" s="432"/>
      <c r="C12" s="432"/>
      <c r="D12" s="432"/>
      <c r="E12" s="432"/>
      <c r="F12" s="432"/>
      <c r="G12" s="433"/>
      <c r="H12" s="430">
        <f>ЛОТУС!$E$8</f>
        <v>0</v>
      </c>
      <c r="I12" s="431"/>
      <c r="J12" s="430">
        <f>ЛОТУС!$F$8</f>
        <v>0</v>
      </c>
      <c r="K12" s="431"/>
      <c r="L12" s="430">
        <f>ЛОТУС!$G$8</f>
        <v>0</v>
      </c>
      <c r="M12" s="431"/>
      <c r="O12" s="14"/>
    </row>
    <row r="13" spans="1:15">
      <c r="A13" s="381" t="s">
        <v>20</v>
      </c>
      <c r="B13" s="432"/>
      <c r="C13" s="432"/>
      <c r="D13" s="432"/>
      <c r="E13" s="432"/>
      <c r="F13" s="432"/>
      <c r="G13" s="433"/>
      <c r="H13" s="430">
        <f>ЛОТУС!$E$9</f>
        <v>0</v>
      </c>
      <c r="I13" s="431"/>
      <c r="J13" s="430">
        <f>ЛОТУС!$F$9</f>
        <v>0</v>
      </c>
      <c r="K13" s="431"/>
      <c r="L13" s="430">
        <f>ЛОТУС!$G$9</f>
        <v>0</v>
      </c>
      <c r="M13" s="431"/>
      <c r="O13" s="14"/>
    </row>
    <row r="14" spans="1:15">
      <c r="A14" s="381" t="s">
        <v>21</v>
      </c>
      <c r="B14" s="432"/>
      <c r="C14" s="432"/>
      <c r="D14" s="432"/>
      <c r="E14" s="432"/>
      <c r="F14" s="432"/>
      <c r="G14" s="433"/>
      <c r="H14" s="430">
        <f>SUM(H7-H11-H12-H13)</f>
        <v>0</v>
      </c>
      <c r="I14" s="431"/>
      <c r="J14" s="430">
        <f>SUM(J7-J11-J12-J13)</f>
        <v>1</v>
      </c>
      <c r="K14" s="431"/>
      <c r="L14" s="430">
        <f>SUM(L7-L11-L12-L13)</f>
        <v>-22</v>
      </c>
      <c r="M14" s="431"/>
      <c r="O14" s="14"/>
    </row>
    <row r="15" spans="1:15">
      <c r="A15" s="438" t="s">
        <v>25</v>
      </c>
      <c r="B15" s="439"/>
      <c r="C15" s="439"/>
      <c r="D15" s="439"/>
      <c r="E15" s="439"/>
      <c r="F15" s="439"/>
      <c r="G15" s="440"/>
      <c r="H15" s="436">
        <f>SUM(H11:I14)</f>
        <v>12</v>
      </c>
      <c r="I15" s="437"/>
      <c r="J15" s="436">
        <f>SUM(J11:K14)</f>
        <v>15</v>
      </c>
      <c r="K15" s="437"/>
      <c r="L15" s="436">
        <f>SUM(L11:M14)</f>
        <v>7</v>
      </c>
      <c r="M15" s="437"/>
    </row>
    <row r="16" spans="1:15">
      <c r="A16" s="395" t="s">
        <v>28</v>
      </c>
      <c r="B16" s="396"/>
      <c r="C16" s="396"/>
      <c r="D16" s="396"/>
      <c r="E16" s="396"/>
      <c r="F16" s="396"/>
      <c r="G16" s="397"/>
      <c r="H16" s="393">
        <f>SUM(H7/'Ручные данные'!I6*10000)</f>
        <v>0.18514032865494007</v>
      </c>
      <c r="I16" s="394"/>
      <c r="J16" s="393">
        <f>SUM(J7/'Ручные данные'!I6*10000)</f>
        <v>0.2314254108186751</v>
      </c>
      <c r="K16" s="394"/>
      <c r="L16" s="393">
        <f>SUM(L7/'Ручные данные'!I7*10000)</f>
        <v>0.1069698497837681</v>
      </c>
      <c r="M16" s="394"/>
    </row>
    <row r="17" spans="1:15">
      <c r="A17" s="395" t="s">
        <v>31</v>
      </c>
      <c r="B17" s="396"/>
      <c r="C17" s="396"/>
      <c r="D17" s="396"/>
      <c r="E17" s="396"/>
      <c r="F17" s="396"/>
      <c r="G17" s="397"/>
      <c r="H17" s="393">
        <f>SUM([2]Лист1!$E$25/H7*100)</f>
        <v>0</v>
      </c>
      <c r="I17" s="394"/>
      <c r="J17" s="393">
        <f>SUM([2]Лист1!$F$25/J7*100)</f>
        <v>0</v>
      </c>
      <c r="K17" s="394"/>
      <c r="L17" s="393">
        <f>SUM([2]Лист1!$G$25/L7*100)</f>
        <v>0</v>
      </c>
      <c r="M17" s="394"/>
      <c r="O17" s="14"/>
    </row>
    <row r="18" spans="1:15">
      <c r="A18" s="395" t="s">
        <v>32</v>
      </c>
      <c r="B18" s="396"/>
      <c r="C18" s="396"/>
      <c r="D18" s="396"/>
      <c r="E18" s="396"/>
      <c r="F18" s="396"/>
      <c r="G18" s="397"/>
      <c r="H18" s="393">
        <f>SUM([2]Лист1!$E$26/[2]Лист1!$E$3*100)</f>
        <v>0</v>
      </c>
      <c r="I18" s="394"/>
      <c r="J18" s="393">
        <f>SUM([2]Лист1!$F$26/[2]Лист1!$F$3*100)</f>
        <v>7.1428571428571423</v>
      </c>
      <c r="K18" s="394"/>
      <c r="L18" s="393">
        <f>SUM([2]Лист1!$G$26/[2]Лист1!$G$3*100)</f>
        <v>0</v>
      </c>
      <c r="M18" s="394"/>
      <c r="O18" s="14"/>
    </row>
    <row r="19" spans="1:15">
      <c r="A19" s="434"/>
      <c r="B19" s="434"/>
      <c r="C19" s="434"/>
      <c r="D19" s="434"/>
      <c r="E19" s="434"/>
      <c r="F19" s="434"/>
      <c r="G19" s="434"/>
      <c r="H19" s="435"/>
      <c r="I19" s="435"/>
      <c r="J19" s="435"/>
      <c r="K19" s="435"/>
      <c r="L19" s="435"/>
      <c r="M19" s="435"/>
    </row>
    <row r="20" spans="1:15">
      <c r="A20" s="413" t="s">
        <v>112</v>
      </c>
      <c r="B20" s="414"/>
      <c r="C20" s="414"/>
      <c r="D20" s="414"/>
      <c r="E20" s="414"/>
      <c r="F20" s="414"/>
      <c r="G20" s="415"/>
      <c r="H20" s="398" t="str">
        <f t="shared" ref="H20" si="0">$H$3</f>
        <v>II квартал 2018 г.</v>
      </c>
      <c r="I20" s="416"/>
      <c r="J20" s="398" t="str">
        <f t="shared" ref="J20" si="1">$J$3</f>
        <v>I квартал 2018 г.</v>
      </c>
      <c r="K20" s="416"/>
      <c r="L20" s="398" t="str">
        <f t="shared" ref="L20" si="2">$L$3</f>
        <v>II квартал 2017 г.</v>
      </c>
      <c r="M20" s="416"/>
    </row>
    <row r="21" spans="1:15">
      <c r="A21" s="395" t="s">
        <v>35</v>
      </c>
      <c r="B21" s="396"/>
      <c r="C21" s="396"/>
      <c r="D21" s="396"/>
      <c r="E21" s="396"/>
      <c r="F21" s="396"/>
      <c r="G21" s="397"/>
      <c r="H21" s="411">
        <f>ЛОТУС!$E$16</f>
        <v>0</v>
      </c>
      <c r="I21" s="417"/>
      <c r="J21" s="411">
        <f>ЛОТУС!$F$16</f>
        <v>3</v>
      </c>
      <c r="K21" s="417"/>
      <c r="L21" s="411">
        <f>ЛОТУС!$G$16</f>
        <v>1</v>
      </c>
      <c r="M21" s="417"/>
      <c r="O21" s="14"/>
    </row>
    <row r="22" spans="1:15">
      <c r="A22" s="395" t="s">
        <v>36</v>
      </c>
      <c r="B22" s="396"/>
      <c r="C22" s="396"/>
      <c r="D22" s="396"/>
      <c r="E22" s="396"/>
      <c r="F22" s="396"/>
      <c r="G22" s="397"/>
      <c r="H22" s="411">
        <f>ЛОТУС!$E$17</f>
        <v>2</v>
      </c>
      <c r="I22" s="417"/>
      <c r="J22" s="411">
        <f>ЛОТУС!$F$17</f>
        <v>2</v>
      </c>
      <c r="K22" s="417"/>
      <c r="L22" s="411">
        <f>ЛОТУС!$G$17</f>
        <v>5</v>
      </c>
      <c r="M22" s="417"/>
      <c r="O22" s="14"/>
    </row>
    <row r="23" spans="1:15">
      <c r="A23" s="395" t="s">
        <v>37</v>
      </c>
      <c r="B23" s="396"/>
      <c r="C23" s="396"/>
      <c r="D23" s="396"/>
      <c r="E23" s="396"/>
      <c r="F23" s="396"/>
      <c r="G23" s="397"/>
      <c r="H23" s="411">
        <f>ЛОТУС!$E$18</f>
        <v>0</v>
      </c>
      <c r="I23" s="417"/>
      <c r="J23" s="411">
        <f>ЛОТУС!$F$18</f>
        <v>0</v>
      </c>
      <c r="K23" s="417"/>
      <c r="L23" s="411">
        <f>ЛОТУС!$G$18</f>
        <v>0</v>
      </c>
      <c r="M23" s="417"/>
      <c r="O23" s="14"/>
    </row>
    <row r="24" spans="1:15">
      <c r="A24" s="395" t="s">
        <v>38</v>
      </c>
      <c r="B24" s="396"/>
      <c r="C24" s="396"/>
      <c r="D24" s="396"/>
      <c r="E24" s="396"/>
      <c r="F24" s="396"/>
      <c r="G24" s="397"/>
      <c r="H24" s="411">
        <f>ЛОТУС!$E$19</f>
        <v>2</v>
      </c>
      <c r="I24" s="417"/>
      <c r="J24" s="411">
        <f>ЛОТУС!$F$19</f>
        <v>3</v>
      </c>
      <c r="K24" s="417"/>
      <c r="L24" s="411">
        <f>ЛОТУС!$G$19</f>
        <v>2</v>
      </c>
      <c r="M24" s="417"/>
      <c r="O24" s="14"/>
    </row>
    <row r="25" spans="1:15">
      <c r="A25" s="395" t="s">
        <v>39</v>
      </c>
      <c r="B25" s="396"/>
      <c r="C25" s="396"/>
      <c r="D25" s="396"/>
      <c r="E25" s="396"/>
      <c r="F25" s="396"/>
      <c r="G25" s="397"/>
      <c r="H25" s="411">
        <f>ЛОТУС!$E$20</f>
        <v>9</v>
      </c>
      <c r="I25" s="417"/>
      <c r="J25" s="411">
        <f>ЛОТУС!$F$20</f>
        <v>7</v>
      </c>
      <c r="K25" s="417"/>
      <c r="L25" s="411">
        <f>ЛОТУС!$G$20</f>
        <v>22</v>
      </c>
      <c r="M25" s="417"/>
      <c r="O25" s="14"/>
    </row>
    <row r="26" spans="1:15">
      <c r="A26" s="408" t="s">
        <v>44</v>
      </c>
      <c r="B26" s="409"/>
      <c r="C26" s="409"/>
      <c r="D26" s="409"/>
      <c r="E26" s="409"/>
      <c r="F26" s="409"/>
      <c r="G26" s="410"/>
      <c r="H26" s="411">
        <f>SUM(H21:I25)</f>
        <v>13</v>
      </c>
      <c r="I26" s="412"/>
      <c r="J26" s="411">
        <f>SUM(J21:K25)</f>
        <v>15</v>
      </c>
      <c r="K26" s="412"/>
      <c r="L26" s="411">
        <f>SUM(L21:M25)</f>
        <v>30</v>
      </c>
      <c r="M26" s="412"/>
      <c r="O26" s="14"/>
    </row>
    <row r="27" spans="1:15" ht="15" customHeight="1">
      <c r="A27" s="413" t="s">
        <v>45</v>
      </c>
      <c r="B27" s="414"/>
      <c r="C27" s="414"/>
      <c r="D27" s="414"/>
      <c r="E27" s="414"/>
      <c r="F27" s="414"/>
      <c r="G27" s="415"/>
      <c r="H27" s="398" t="str">
        <f t="shared" ref="H27:L27" si="3">H20</f>
        <v>II квартал 2018 г.</v>
      </c>
      <c r="I27" s="416"/>
      <c r="J27" s="398" t="str">
        <f t="shared" si="3"/>
        <v>I квартал 2018 г.</v>
      </c>
      <c r="K27" s="416"/>
      <c r="L27" s="398" t="str">
        <f t="shared" si="3"/>
        <v>II квартал 2017 г.</v>
      </c>
      <c r="M27" s="416"/>
      <c r="O27" s="14"/>
    </row>
    <row r="28" spans="1:15">
      <c r="A28" s="395" t="s">
        <v>35</v>
      </c>
      <c r="B28" s="396"/>
      <c r="C28" s="396"/>
      <c r="D28" s="396"/>
      <c r="E28" s="396"/>
      <c r="F28" s="396"/>
      <c r="G28" s="397"/>
      <c r="H28" s="393">
        <f>SUM(H21/H26*100)</f>
        <v>0</v>
      </c>
      <c r="I28" s="394"/>
      <c r="J28" s="393">
        <f>SUM(J21/J26*100)</f>
        <v>20</v>
      </c>
      <c r="K28" s="394"/>
      <c r="L28" s="393">
        <f>SUM(L21/L26*100)</f>
        <v>3.3333333333333335</v>
      </c>
      <c r="M28" s="394"/>
      <c r="O28" s="14"/>
    </row>
    <row r="29" spans="1:15">
      <c r="A29" s="395" t="s">
        <v>36</v>
      </c>
      <c r="B29" s="396"/>
      <c r="C29" s="396"/>
      <c r="D29" s="396"/>
      <c r="E29" s="396"/>
      <c r="F29" s="396"/>
      <c r="G29" s="397"/>
      <c r="H29" s="393">
        <f>SUM(H22/H26*100)</f>
        <v>15.384615384615385</v>
      </c>
      <c r="I29" s="394"/>
      <c r="J29" s="393">
        <f>SUM(J22/J26*100)</f>
        <v>13.333333333333334</v>
      </c>
      <c r="K29" s="394"/>
      <c r="L29" s="393">
        <f>SUM(L22/L26*100)</f>
        <v>16.666666666666664</v>
      </c>
      <c r="M29" s="394"/>
      <c r="O29" s="14"/>
    </row>
    <row r="30" spans="1:15">
      <c r="A30" s="395" t="s">
        <v>37</v>
      </c>
      <c r="B30" s="396"/>
      <c r="C30" s="396"/>
      <c r="D30" s="396"/>
      <c r="E30" s="396"/>
      <c r="F30" s="396"/>
      <c r="G30" s="397"/>
      <c r="H30" s="393">
        <f>SUM(H23/H26*100)</f>
        <v>0</v>
      </c>
      <c r="I30" s="394"/>
      <c r="J30" s="393">
        <f>SUM(J23/J26*100)</f>
        <v>0</v>
      </c>
      <c r="K30" s="394"/>
      <c r="L30" s="393">
        <f>SUM(L23/L26*100)</f>
        <v>0</v>
      </c>
      <c r="M30" s="394"/>
      <c r="O30" s="14"/>
    </row>
    <row r="31" spans="1:15">
      <c r="A31" s="395" t="s">
        <v>38</v>
      </c>
      <c r="B31" s="396"/>
      <c r="C31" s="396"/>
      <c r="D31" s="396"/>
      <c r="E31" s="396"/>
      <c r="F31" s="396"/>
      <c r="G31" s="397"/>
      <c r="H31" s="393">
        <f>SUM(H24/H26*100)</f>
        <v>15.384615384615385</v>
      </c>
      <c r="I31" s="394"/>
      <c r="J31" s="393">
        <f>SUM(J24/J26*100)</f>
        <v>20</v>
      </c>
      <c r="K31" s="394"/>
      <c r="L31" s="393">
        <f>SUM(L24/L26*100)</f>
        <v>6.666666666666667</v>
      </c>
      <c r="M31" s="394"/>
      <c r="O31" s="14"/>
    </row>
    <row r="32" spans="1:15">
      <c r="A32" s="395" t="s">
        <v>39</v>
      </c>
      <c r="B32" s="396"/>
      <c r="C32" s="396"/>
      <c r="D32" s="396"/>
      <c r="E32" s="396"/>
      <c r="F32" s="396"/>
      <c r="G32" s="397"/>
      <c r="H32" s="393">
        <f>SUM(H25/H26*100)</f>
        <v>69.230769230769226</v>
      </c>
      <c r="I32" s="394"/>
      <c r="J32" s="393">
        <f>SUM(J25/J26*100)</f>
        <v>46.666666666666664</v>
      </c>
      <c r="K32" s="394"/>
      <c r="L32" s="393">
        <f>SUM(L25/L26*100)</f>
        <v>73.333333333333329</v>
      </c>
      <c r="M32" s="394"/>
      <c r="O32" s="14"/>
    </row>
    <row r="33" spans="1:13">
      <c r="A33" s="413" t="s">
        <v>43</v>
      </c>
      <c r="B33" s="414"/>
      <c r="C33" s="414"/>
      <c r="D33" s="414"/>
      <c r="E33" s="414"/>
      <c r="F33" s="414"/>
      <c r="G33" s="415"/>
      <c r="H33" s="398" t="str">
        <f t="shared" ref="H33:L33" si="4">H20</f>
        <v>II квартал 2018 г.</v>
      </c>
      <c r="I33" s="416"/>
      <c r="J33" s="398" t="str">
        <f t="shared" si="4"/>
        <v>I квартал 2018 г.</v>
      </c>
      <c r="K33" s="416"/>
      <c r="L33" s="398" t="str">
        <f t="shared" si="4"/>
        <v>II квартал 2017 г.</v>
      </c>
      <c r="M33" s="416"/>
    </row>
    <row r="34" spans="1:13">
      <c r="A34" s="395" t="s">
        <v>35</v>
      </c>
      <c r="B34" s="396"/>
      <c r="C34" s="396"/>
      <c r="D34" s="396"/>
      <c r="E34" s="396"/>
      <c r="F34" s="396"/>
      <c r="G34" s="397"/>
      <c r="H34" s="393">
        <f>SUM(H21/'Ручные данные'!I6*10000)</f>
        <v>0</v>
      </c>
      <c r="I34" s="394"/>
      <c r="J34" s="393">
        <f>SUM(J21/'Ручные данные'!I6*10000)</f>
        <v>4.6285082163735017E-2</v>
      </c>
      <c r="K34" s="394"/>
      <c r="L34" s="393">
        <f>SUM(L21/'Ручные данные'!I6*10000)</f>
        <v>1.5428360721245008E-2</v>
      </c>
      <c r="M34" s="394"/>
    </row>
    <row r="35" spans="1:13">
      <c r="A35" s="395" t="s">
        <v>36</v>
      </c>
      <c r="B35" s="396"/>
      <c r="C35" s="396"/>
      <c r="D35" s="396"/>
      <c r="E35" s="396"/>
      <c r="F35" s="396"/>
      <c r="G35" s="397"/>
      <c r="H35" s="393">
        <f>SUM(H22/'Ручные данные'!I6*10000)</f>
        <v>3.0856721442490017E-2</v>
      </c>
      <c r="I35" s="394"/>
      <c r="J35" s="393">
        <f>SUM(J22/'Ручные данные'!I6*10000)</f>
        <v>3.0856721442490017E-2</v>
      </c>
      <c r="K35" s="394"/>
      <c r="L35" s="393">
        <f>SUM(L22/'Ручные данные'!I6*10000)</f>
        <v>7.7141803606225037E-2</v>
      </c>
      <c r="M35" s="394"/>
    </row>
    <row r="36" spans="1:13">
      <c r="A36" s="395" t="s">
        <v>37</v>
      </c>
      <c r="B36" s="396"/>
      <c r="C36" s="396"/>
      <c r="D36" s="396"/>
      <c r="E36" s="396"/>
      <c r="F36" s="396"/>
      <c r="G36" s="397"/>
      <c r="H36" s="393">
        <f>SUM(H23/'Ручные данные'!I6*10000)</f>
        <v>0</v>
      </c>
      <c r="I36" s="394"/>
      <c r="J36" s="393">
        <f>SUM(J23/'Ручные данные'!I6*10000)</f>
        <v>0</v>
      </c>
      <c r="K36" s="394"/>
      <c r="L36" s="393">
        <f>SUM(L23/'Ручные данные'!I6*10000)</f>
        <v>0</v>
      </c>
      <c r="M36" s="394"/>
    </row>
    <row r="37" spans="1:13">
      <c r="A37" s="395" t="s">
        <v>38</v>
      </c>
      <c r="B37" s="396"/>
      <c r="C37" s="396"/>
      <c r="D37" s="396"/>
      <c r="E37" s="396"/>
      <c r="F37" s="396"/>
      <c r="G37" s="397"/>
      <c r="H37" s="393">
        <f>SUM(H24/'Ручные данные'!I6*10000)</f>
        <v>3.0856721442490017E-2</v>
      </c>
      <c r="I37" s="394"/>
      <c r="J37" s="393">
        <f>SUM(J24/'Ручные данные'!I6*10000)</f>
        <v>4.6285082163735017E-2</v>
      </c>
      <c r="K37" s="394"/>
      <c r="L37" s="393">
        <f>SUM(L24/'Ручные данные'!I6*10000)</f>
        <v>3.0856721442490017E-2</v>
      </c>
      <c r="M37" s="394"/>
    </row>
    <row r="38" spans="1:13">
      <c r="A38" s="395" t="s">
        <v>39</v>
      </c>
      <c r="B38" s="396"/>
      <c r="C38" s="396"/>
      <c r="D38" s="396"/>
      <c r="E38" s="396"/>
      <c r="F38" s="396"/>
      <c r="G38" s="397"/>
      <c r="H38" s="393">
        <f>SUM(H25/'Ручные данные'!I6*10000)</f>
        <v>0.13885524649120506</v>
      </c>
      <c r="I38" s="394"/>
      <c r="J38" s="393">
        <f>SUM(J25/'Ручные данные'!I6*10000)</f>
        <v>0.10799852504871504</v>
      </c>
      <c r="K38" s="394"/>
      <c r="L38" s="393">
        <f>SUM(L25/'Ручные данные'!I6*10000)</f>
        <v>0.33942393586739011</v>
      </c>
      <c r="M38" s="394"/>
    </row>
    <row r="39" spans="1:13">
      <c r="A39" s="413" t="s">
        <v>82</v>
      </c>
      <c r="B39" s="414"/>
      <c r="C39" s="414"/>
      <c r="D39" s="414"/>
      <c r="E39" s="414"/>
      <c r="F39" s="414"/>
      <c r="G39" s="415"/>
      <c r="H39" s="441" t="s">
        <v>81</v>
      </c>
      <c r="I39" s="442"/>
      <c r="J39" s="441" t="s">
        <v>46</v>
      </c>
      <c r="K39" s="442"/>
      <c r="L39" s="441" t="s">
        <v>47</v>
      </c>
      <c r="M39" s="442"/>
    </row>
    <row r="40" spans="1:13">
      <c r="A40" s="413" t="s">
        <v>35</v>
      </c>
      <c r="B40" s="414"/>
      <c r="C40" s="414"/>
      <c r="D40" s="414"/>
      <c r="E40" s="414"/>
      <c r="F40" s="414"/>
      <c r="G40" s="415"/>
      <c r="H40" s="443">
        <f>SUM(H41:I45)</f>
        <v>0</v>
      </c>
      <c r="I40" s="444"/>
      <c r="J40" s="441" t="e">
        <f>SUM(J41:K45)</f>
        <v>#DIV/0!</v>
      </c>
      <c r="K40" s="444"/>
      <c r="L40" s="441">
        <f>SUM(L41:M45)</f>
        <v>0</v>
      </c>
      <c r="M40" s="444"/>
    </row>
    <row r="41" spans="1:13">
      <c r="A41" s="395" t="s">
        <v>48</v>
      </c>
      <c r="B41" s="396"/>
      <c r="C41" s="396"/>
      <c r="D41" s="396"/>
      <c r="E41" s="396"/>
      <c r="F41" s="396"/>
      <c r="G41" s="397"/>
      <c r="H41" s="404">
        <f>ЛОТУС!$E$67</f>
        <v>0</v>
      </c>
      <c r="I41" s="405"/>
      <c r="J41" s="393" t="e">
        <f>SUM(H41/H40*100)</f>
        <v>#DIV/0!</v>
      </c>
      <c r="K41" s="394"/>
      <c r="L41" s="393">
        <f>SUM(H41/'Ручные данные'!I6*10000)</f>
        <v>0</v>
      </c>
      <c r="M41" s="394"/>
    </row>
    <row r="42" spans="1:13">
      <c r="A42" s="395" t="s">
        <v>49</v>
      </c>
      <c r="B42" s="396"/>
      <c r="C42" s="396"/>
      <c r="D42" s="396"/>
      <c r="E42" s="396"/>
      <c r="F42" s="396"/>
      <c r="G42" s="397"/>
      <c r="H42" s="404">
        <f>ЛОТУС!$E$68</f>
        <v>0</v>
      </c>
      <c r="I42" s="405"/>
      <c r="J42" s="393" t="e">
        <f>SUM(H42/H40*100)</f>
        <v>#DIV/0!</v>
      </c>
      <c r="K42" s="394"/>
      <c r="L42" s="393">
        <f>SUM(H42/'Ручные данные'!I6*10000)</f>
        <v>0</v>
      </c>
      <c r="M42" s="394"/>
    </row>
    <row r="43" spans="1:13">
      <c r="A43" s="395" t="s">
        <v>50</v>
      </c>
      <c r="B43" s="396"/>
      <c r="C43" s="396"/>
      <c r="D43" s="396"/>
      <c r="E43" s="396"/>
      <c r="F43" s="396"/>
      <c r="G43" s="397"/>
      <c r="H43" s="404">
        <f>ЛОТУС!$E$69</f>
        <v>0</v>
      </c>
      <c r="I43" s="405"/>
      <c r="J43" s="393" t="e">
        <f>SUM(H43/H40*100)</f>
        <v>#DIV/0!</v>
      </c>
      <c r="K43" s="394"/>
      <c r="L43" s="393">
        <f>SUM(H43/'Ручные данные'!I6*10000)</f>
        <v>0</v>
      </c>
      <c r="M43" s="394"/>
    </row>
    <row r="44" spans="1:13">
      <c r="A44" s="395" t="s">
        <v>51</v>
      </c>
      <c r="B44" s="396"/>
      <c r="C44" s="396"/>
      <c r="D44" s="396"/>
      <c r="E44" s="396"/>
      <c r="F44" s="396"/>
      <c r="G44" s="397"/>
      <c r="H44" s="404">
        <f>ЛОТУС!$E$70</f>
        <v>0</v>
      </c>
      <c r="I44" s="405"/>
      <c r="J44" s="393" t="e">
        <f>SUM(H44/H40*100)</f>
        <v>#DIV/0!</v>
      </c>
      <c r="K44" s="394"/>
      <c r="L44" s="393">
        <f>SUM(H44/'Ручные данные'!I6*10000)</f>
        <v>0</v>
      </c>
      <c r="M44" s="394"/>
    </row>
    <row r="45" spans="1:13">
      <c r="A45" s="395" t="s">
        <v>52</v>
      </c>
      <c r="B45" s="396"/>
      <c r="C45" s="396"/>
      <c r="D45" s="396"/>
      <c r="E45" s="396"/>
      <c r="F45" s="396"/>
      <c r="G45" s="397"/>
      <c r="H45" s="404">
        <f>ЛОТУС!$E$71</f>
        <v>0</v>
      </c>
      <c r="I45" s="405"/>
      <c r="J45" s="393" t="e">
        <f>SUM(H45/H40*100)</f>
        <v>#DIV/0!</v>
      </c>
      <c r="K45" s="394"/>
      <c r="L45" s="393">
        <f>SUM(H45/'Ручные данные'!I6*10000)</f>
        <v>0</v>
      </c>
      <c r="M45" s="394"/>
    </row>
    <row r="46" spans="1:13">
      <c r="A46" s="413" t="s">
        <v>36</v>
      </c>
      <c r="B46" s="414"/>
      <c r="C46" s="414"/>
      <c r="D46" s="414"/>
      <c r="E46" s="414"/>
      <c r="F46" s="414"/>
      <c r="G46" s="415"/>
      <c r="H46" s="445">
        <f>SUM(H47:I51)</f>
        <v>2</v>
      </c>
      <c r="I46" s="446"/>
      <c r="J46" s="447">
        <f>SUM(J47:K51)</f>
        <v>100</v>
      </c>
      <c r="K46" s="448"/>
      <c r="L46" s="447">
        <f>SUM(L47:M51)</f>
        <v>3.0856721442490017E-2</v>
      </c>
      <c r="M46" s="448"/>
    </row>
    <row r="47" spans="1:13">
      <c r="A47" s="395" t="s">
        <v>53</v>
      </c>
      <c r="B47" s="396"/>
      <c r="C47" s="396"/>
      <c r="D47" s="396"/>
      <c r="E47" s="396"/>
      <c r="F47" s="396"/>
      <c r="G47" s="397"/>
      <c r="H47" s="404">
        <f>SUM(ЛОТУС!E91,ЛОТУС!E101)</f>
        <v>0</v>
      </c>
      <c r="I47" s="405"/>
      <c r="J47" s="393">
        <f>SUM(H47/H46*100)</f>
        <v>0</v>
      </c>
      <c r="K47" s="394"/>
      <c r="L47" s="393">
        <f>SUM(H47/'Ручные данные'!I6*10000)</f>
        <v>0</v>
      </c>
      <c r="M47" s="394"/>
    </row>
    <row r="48" spans="1:13">
      <c r="A48" s="395" t="s">
        <v>54</v>
      </c>
      <c r="B48" s="396"/>
      <c r="C48" s="396"/>
      <c r="D48" s="396"/>
      <c r="E48" s="396"/>
      <c r="F48" s="396"/>
      <c r="G48" s="397"/>
      <c r="H48" s="404">
        <f>SUM(ЛОТУС!E92)</f>
        <v>0</v>
      </c>
      <c r="I48" s="405"/>
      <c r="J48" s="393">
        <f>SUM(H48/H46*100)</f>
        <v>0</v>
      </c>
      <c r="K48" s="394"/>
      <c r="L48" s="393">
        <f>SUM(H48/'Ручные данные'!I6*10000)</f>
        <v>0</v>
      </c>
      <c r="M48" s="394"/>
    </row>
    <row r="49" spans="1:15">
      <c r="A49" s="395" t="s">
        <v>55</v>
      </c>
      <c r="B49" s="396"/>
      <c r="C49" s="396"/>
      <c r="D49" s="396"/>
      <c r="E49" s="396"/>
      <c r="F49" s="396"/>
      <c r="G49" s="397"/>
      <c r="H49" s="404">
        <f>SUM(ЛОТУС!E96,ЛОТУС!E97,ЛОТУС!E99,ЛОТУС!E100)</f>
        <v>0</v>
      </c>
      <c r="I49" s="405"/>
      <c r="J49" s="393">
        <f>SUM(H49/H46*100)</f>
        <v>0</v>
      </c>
      <c r="K49" s="394"/>
      <c r="L49" s="393">
        <f>SUM(H49/'Ручные данные'!I6*10000)</f>
        <v>0</v>
      </c>
      <c r="M49" s="394"/>
    </row>
    <row r="50" spans="1:15">
      <c r="A50" s="395" t="s">
        <v>56</v>
      </c>
      <c r="B50" s="396"/>
      <c r="C50" s="396"/>
      <c r="D50" s="396"/>
      <c r="E50" s="396"/>
      <c r="F50" s="396"/>
      <c r="G50" s="397"/>
      <c r="H50" s="404">
        <f>SUM(ЛОТУС!E93,ЛОТУС!E98)</f>
        <v>1</v>
      </c>
      <c r="I50" s="405"/>
      <c r="J50" s="393">
        <f>SUM(H50/H46*100)</f>
        <v>50</v>
      </c>
      <c r="K50" s="394"/>
      <c r="L50" s="393">
        <f>SUM(H50/'Ручные данные'!I6*10000)</f>
        <v>1.5428360721245008E-2</v>
      </c>
      <c r="M50" s="394"/>
    </row>
    <row r="51" spans="1:15">
      <c r="A51" s="395" t="s">
        <v>57</v>
      </c>
      <c r="B51" s="396"/>
      <c r="C51" s="396"/>
      <c r="D51" s="396"/>
      <c r="E51" s="396"/>
      <c r="F51" s="396"/>
      <c r="G51" s="397"/>
      <c r="H51" s="404">
        <f>SUM(ЛОТУС!E94,ЛОТУС!E95)</f>
        <v>1</v>
      </c>
      <c r="I51" s="405"/>
      <c r="J51" s="393">
        <f>SUM(H51/H46*100)</f>
        <v>50</v>
      </c>
      <c r="K51" s="394"/>
      <c r="L51" s="393">
        <f>SUM(H51/'Ручные данные'!I6*10000)</f>
        <v>1.5428360721245008E-2</v>
      </c>
      <c r="M51" s="394"/>
    </row>
    <row r="52" spans="1:15">
      <c r="A52" s="413" t="s">
        <v>37</v>
      </c>
      <c r="B52" s="414"/>
      <c r="C52" s="414"/>
      <c r="D52" s="414"/>
      <c r="E52" s="414"/>
      <c r="F52" s="414"/>
      <c r="G52" s="415"/>
      <c r="H52" s="445">
        <f>SUM(H53:I57)</f>
        <v>0</v>
      </c>
      <c r="I52" s="446"/>
      <c r="J52" s="447" t="e">
        <f>SUM(J53:K57)</f>
        <v>#DIV/0!</v>
      </c>
      <c r="K52" s="448"/>
      <c r="L52" s="447">
        <f>SUM(L53:M57)</f>
        <v>0</v>
      </c>
      <c r="M52" s="448"/>
    </row>
    <row r="53" spans="1:15">
      <c r="A53" s="395" t="s">
        <v>58</v>
      </c>
      <c r="B53" s="396"/>
      <c r="C53" s="396"/>
      <c r="D53" s="396"/>
      <c r="E53" s="396"/>
      <c r="F53" s="396"/>
      <c r="G53" s="397"/>
      <c r="H53" s="404">
        <f>ЛОТУС!$E$85</f>
        <v>0</v>
      </c>
      <c r="I53" s="405"/>
      <c r="J53" s="406" t="e">
        <f>SUM(H53/H52*100)</f>
        <v>#DIV/0!</v>
      </c>
      <c r="K53" s="407"/>
      <c r="L53" s="393">
        <f>SUM(H53/'Ручные данные'!I6*10000)</f>
        <v>0</v>
      </c>
      <c r="M53" s="394"/>
    </row>
    <row r="54" spans="1:15">
      <c r="A54" s="395" t="s">
        <v>59</v>
      </c>
      <c r="B54" s="396"/>
      <c r="C54" s="396"/>
      <c r="D54" s="396"/>
      <c r="E54" s="396"/>
      <c r="F54" s="396"/>
      <c r="G54" s="397"/>
      <c r="H54" s="404">
        <f>ЛОТУС!$E$86</f>
        <v>0</v>
      </c>
      <c r="I54" s="405"/>
      <c r="J54" s="393" t="e">
        <f>SUM(H54/H52*100)</f>
        <v>#DIV/0!</v>
      </c>
      <c r="K54" s="394"/>
      <c r="L54" s="393">
        <f>SUM(H54/'Ручные данные'!I6*10000)</f>
        <v>0</v>
      </c>
      <c r="M54" s="394"/>
    </row>
    <row r="55" spans="1:15">
      <c r="A55" s="395" t="s">
        <v>60</v>
      </c>
      <c r="B55" s="396"/>
      <c r="C55" s="396"/>
      <c r="D55" s="396"/>
      <c r="E55" s="396"/>
      <c r="F55" s="396"/>
      <c r="G55" s="397"/>
      <c r="H55" s="404">
        <f>ЛОТУС!$E$87</f>
        <v>0</v>
      </c>
      <c r="I55" s="405"/>
      <c r="J55" s="393" t="e">
        <f>SUM(H55/H52*100)</f>
        <v>#DIV/0!</v>
      </c>
      <c r="K55" s="394"/>
      <c r="L55" s="393">
        <f>SUM(H55/'Ручные данные'!I6*10000)</f>
        <v>0</v>
      </c>
      <c r="M55" s="394"/>
      <c r="O55" s="15"/>
    </row>
    <row r="56" spans="1:15">
      <c r="A56" s="395" t="s">
        <v>61</v>
      </c>
      <c r="B56" s="396"/>
      <c r="C56" s="396"/>
      <c r="D56" s="396"/>
      <c r="E56" s="396"/>
      <c r="F56" s="396"/>
      <c r="G56" s="397"/>
      <c r="H56" s="404">
        <f>ЛОТУС!$E$88</f>
        <v>0</v>
      </c>
      <c r="I56" s="405"/>
      <c r="J56" s="393" t="e">
        <f>SUM(H56/H52*100)</f>
        <v>#DIV/0!</v>
      </c>
      <c r="K56" s="394"/>
      <c r="L56" s="393">
        <f>SUM(H56/'Ручные данные'!I6*10000)</f>
        <v>0</v>
      </c>
      <c r="M56" s="394"/>
    </row>
    <row r="57" spans="1:15">
      <c r="A57" s="395" t="s">
        <v>62</v>
      </c>
      <c r="B57" s="396"/>
      <c r="C57" s="396"/>
      <c r="D57" s="396"/>
      <c r="E57" s="396"/>
      <c r="F57" s="396"/>
      <c r="G57" s="397"/>
      <c r="H57" s="404">
        <f>ЛОТУС!$E$89</f>
        <v>0</v>
      </c>
      <c r="I57" s="405"/>
      <c r="J57" s="393" t="e">
        <f>SUM(H57/H52*100)</f>
        <v>#DIV/0!</v>
      </c>
      <c r="K57" s="394"/>
      <c r="L57" s="393">
        <f>SUM(H57/'Ручные данные'!I6*10000)</f>
        <v>0</v>
      </c>
      <c r="M57" s="394"/>
    </row>
    <row r="58" spans="1:15">
      <c r="A58" s="413" t="s">
        <v>38</v>
      </c>
      <c r="B58" s="414"/>
      <c r="C58" s="414"/>
      <c r="D58" s="414"/>
      <c r="E58" s="414"/>
      <c r="F58" s="414"/>
      <c r="G58" s="415"/>
      <c r="H58" s="445">
        <f>SUM(H59:I63)</f>
        <v>2</v>
      </c>
      <c r="I58" s="446"/>
      <c r="J58" s="447">
        <f>SUM(J59:K63)</f>
        <v>100</v>
      </c>
      <c r="K58" s="448"/>
      <c r="L58" s="447">
        <f>SUM(L59:M63)</f>
        <v>3.0856721442490017E-2</v>
      </c>
      <c r="M58" s="448"/>
    </row>
    <row r="59" spans="1:15">
      <c r="A59" s="395" t="s">
        <v>63</v>
      </c>
      <c r="B59" s="396"/>
      <c r="C59" s="396"/>
      <c r="D59" s="396"/>
      <c r="E59" s="396"/>
      <c r="F59" s="396"/>
      <c r="G59" s="397"/>
      <c r="H59" s="404">
        <f>ЛОТУС!$E$73</f>
        <v>0</v>
      </c>
      <c r="I59" s="405"/>
      <c r="J59" s="393">
        <f>SUM(H59/H58*100)</f>
        <v>0</v>
      </c>
      <c r="K59" s="394"/>
      <c r="L59" s="393">
        <f>SUM(H53/'Ручные данные'!I6*10000)</f>
        <v>0</v>
      </c>
      <c r="M59" s="394"/>
    </row>
    <row r="60" spans="1:15">
      <c r="A60" s="395" t="s">
        <v>64</v>
      </c>
      <c r="B60" s="396"/>
      <c r="C60" s="396"/>
      <c r="D60" s="396"/>
      <c r="E60" s="396"/>
      <c r="F60" s="396"/>
      <c r="G60" s="397"/>
      <c r="H60" s="404">
        <f>ЛОТУС!$E$74</f>
        <v>0</v>
      </c>
      <c r="I60" s="405"/>
      <c r="J60" s="393">
        <f>SUM(H60/H58*100)</f>
        <v>0</v>
      </c>
      <c r="K60" s="394"/>
      <c r="L60" s="393">
        <f>SUM(H60/'Ручные данные'!I6*10000)</f>
        <v>0</v>
      </c>
      <c r="M60" s="394"/>
    </row>
    <row r="61" spans="1:15">
      <c r="A61" s="395" t="s">
        <v>65</v>
      </c>
      <c r="B61" s="396"/>
      <c r="C61" s="396"/>
      <c r="D61" s="396"/>
      <c r="E61" s="396"/>
      <c r="F61" s="396"/>
      <c r="G61" s="397"/>
      <c r="H61" s="404">
        <f>ЛОТУС!$E$75</f>
        <v>2</v>
      </c>
      <c r="I61" s="405"/>
      <c r="J61" s="393">
        <f>SUM(H61/H58*100)</f>
        <v>100</v>
      </c>
      <c r="K61" s="394"/>
      <c r="L61" s="393">
        <f>SUM(H61/'Ручные данные'!I6*10000)</f>
        <v>3.0856721442490017E-2</v>
      </c>
      <c r="M61" s="394"/>
    </row>
    <row r="62" spans="1:15">
      <c r="A62" s="395" t="s">
        <v>66</v>
      </c>
      <c r="B62" s="396"/>
      <c r="C62" s="396"/>
      <c r="D62" s="396"/>
      <c r="E62" s="396"/>
      <c r="F62" s="396"/>
      <c r="G62" s="397"/>
      <c r="H62" s="404">
        <f>ЛОТУС!$E$76</f>
        <v>0</v>
      </c>
      <c r="I62" s="405"/>
      <c r="J62" s="393">
        <f>SUM(H62/H58*100)</f>
        <v>0</v>
      </c>
      <c r="K62" s="394"/>
      <c r="L62" s="393">
        <f>SUM(H62/'Ручные данные'!I6*10000)</f>
        <v>0</v>
      </c>
      <c r="M62" s="394"/>
    </row>
    <row r="63" spans="1:15">
      <c r="A63" s="395" t="s">
        <v>67</v>
      </c>
      <c r="B63" s="396"/>
      <c r="C63" s="396"/>
      <c r="D63" s="396"/>
      <c r="E63" s="396"/>
      <c r="F63" s="396"/>
      <c r="G63" s="397"/>
      <c r="H63" s="404">
        <f>ЛОТУС!$E$77</f>
        <v>0</v>
      </c>
      <c r="I63" s="405"/>
      <c r="J63" s="393">
        <f>SUM(H63/H58*100)</f>
        <v>0</v>
      </c>
      <c r="K63" s="394"/>
      <c r="L63" s="393">
        <f>SUM(H63/'Ручные данные'!I6*10000)</f>
        <v>0</v>
      </c>
      <c r="M63" s="394"/>
    </row>
    <row r="64" spans="1:15">
      <c r="A64" s="413" t="s">
        <v>39</v>
      </c>
      <c r="B64" s="414"/>
      <c r="C64" s="414"/>
      <c r="D64" s="414"/>
      <c r="E64" s="414"/>
      <c r="F64" s="414"/>
      <c r="G64" s="415"/>
      <c r="H64" s="445">
        <f>SUM(H65:I69)</f>
        <v>9</v>
      </c>
      <c r="I64" s="446"/>
      <c r="J64" s="447">
        <f>SUM(J65:K69)</f>
        <v>99.999999999999986</v>
      </c>
      <c r="K64" s="448"/>
      <c r="L64" s="447">
        <f>SUM(L65:M69)</f>
        <v>0.13885524649120506</v>
      </c>
      <c r="M64" s="448"/>
    </row>
    <row r="65" spans="1:13">
      <c r="A65" s="395" t="s">
        <v>68</v>
      </c>
      <c r="B65" s="396"/>
      <c r="C65" s="396"/>
      <c r="D65" s="396"/>
      <c r="E65" s="396"/>
      <c r="F65" s="396"/>
      <c r="G65" s="397"/>
      <c r="H65" s="404">
        <f>ЛОТУС!$E$79</f>
        <v>0</v>
      </c>
      <c r="I65" s="405"/>
      <c r="J65" s="393">
        <f>SUM(H65/H64*100)</f>
        <v>0</v>
      </c>
      <c r="K65" s="394"/>
      <c r="L65" s="393">
        <f>SUM(H65/'Ручные данные'!I6*10000)</f>
        <v>0</v>
      </c>
      <c r="M65" s="394"/>
    </row>
    <row r="66" spans="1:13">
      <c r="A66" s="395" t="s">
        <v>69</v>
      </c>
      <c r="B66" s="396"/>
      <c r="C66" s="396"/>
      <c r="D66" s="396"/>
      <c r="E66" s="396"/>
      <c r="F66" s="396"/>
      <c r="G66" s="397"/>
      <c r="H66" s="404">
        <f>ЛОТУС!$E$80</f>
        <v>3</v>
      </c>
      <c r="I66" s="405"/>
      <c r="J66" s="393">
        <f>SUM(H66/H64*100)</f>
        <v>33.333333333333329</v>
      </c>
      <c r="K66" s="394"/>
      <c r="L66" s="393">
        <f>SUM(H66/'Ручные данные'!I6*10000)</f>
        <v>4.6285082163735017E-2</v>
      </c>
      <c r="M66" s="394"/>
    </row>
    <row r="67" spans="1:13">
      <c r="A67" s="395" t="s">
        <v>70</v>
      </c>
      <c r="B67" s="396"/>
      <c r="C67" s="396"/>
      <c r="D67" s="396"/>
      <c r="E67" s="396"/>
      <c r="F67" s="396"/>
      <c r="G67" s="397"/>
      <c r="H67" s="404">
        <f>ЛОТУС!$E$81</f>
        <v>0</v>
      </c>
      <c r="I67" s="405"/>
      <c r="J67" s="393">
        <f>SUM(H67/H64*100)</f>
        <v>0</v>
      </c>
      <c r="K67" s="394"/>
      <c r="L67" s="393">
        <f>SUM(H67/'Ручные данные'!I6*10000)</f>
        <v>0</v>
      </c>
      <c r="M67" s="394"/>
    </row>
    <row r="68" spans="1:13">
      <c r="A68" s="395" t="s">
        <v>71</v>
      </c>
      <c r="B68" s="396"/>
      <c r="C68" s="396"/>
      <c r="D68" s="396"/>
      <c r="E68" s="396"/>
      <c r="F68" s="396"/>
      <c r="G68" s="397"/>
      <c r="H68" s="404">
        <f>ЛОТУС!$E$82</f>
        <v>6</v>
      </c>
      <c r="I68" s="405"/>
      <c r="J68" s="393">
        <f>SUM(H68/H64*100)</f>
        <v>66.666666666666657</v>
      </c>
      <c r="K68" s="394"/>
      <c r="L68" s="393">
        <f>SUM(H68/'Ручные данные'!I6*10000)</f>
        <v>9.2570164327470034E-2</v>
      </c>
      <c r="M68" s="394"/>
    </row>
    <row r="69" spans="1:13">
      <c r="A69" s="449" t="s">
        <v>72</v>
      </c>
      <c r="B69" s="450"/>
      <c r="C69" s="450"/>
      <c r="D69" s="450"/>
      <c r="E69" s="450"/>
      <c r="F69" s="450"/>
      <c r="G69" s="451"/>
      <c r="H69" s="452">
        <f>ЛОТУС!$E$83</f>
        <v>0</v>
      </c>
      <c r="I69" s="453"/>
      <c r="J69" s="454">
        <f>SUM(H69/H64*100)</f>
        <v>0</v>
      </c>
      <c r="K69" s="455"/>
      <c r="L69" s="454">
        <f>SUM(H69/'Ручные данные'!I6*10000)</f>
        <v>0</v>
      </c>
      <c r="M69" s="455"/>
    </row>
    <row r="70" spans="1:13">
      <c r="A70" s="398" t="s">
        <v>95</v>
      </c>
      <c r="B70" s="399"/>
      <c r="C70" s="399"/>
      <c r="D70" s="399"/>
      <c r="E70" s="399"/>
      <c r="F70" s="399"/>
      <c r="G70" s="399"/>
      <c r="H70" s="400"/>
      <c r="I70" s="400"/>
      <c r="J70" s="400"/>
      <c r="K70" s="400"/>
      <c r="L70" s="400"/>
      <c r="M70" s="401"/>
    </row>
    <row r="71" spans="1:13">
      <c r="A71" s="456"/>
      <c r="B71" s="457"/>
      <c r="C71" s="457"/>
      <c r="D71" s="457"/>
      <c r="E71" s="457"/>
      <c r="F71" s="457"/>
      <c r="G71" s="458"/>
      <c r="H71" s="459" t="str">
        <f t="shared" ref="H71" si="5">$H$3</f>
        <v>II квартал 2018 г.</v>
      </c>
      <c r="I71" s="460"/>
      <c r="J71" s="459" t="str">
        <f t="shared" ref="J71" si="6">$J$3</f>
        <v>I квартал 2018 г.</v>
      </c>
      <c r="K71" s="460"/>
      <c r="L71" s="459" t="str">
        <f t="shared" ref="L71" si="7">$L$3</f>
        <v>II квартал 2017 г.</v>
      </c>
      <c r="M71" s="460"/>
    </row>
    <row r="72" spans="1:13">
      <c r="A72" s="395" t="s">
        <v>96</v>
      </c>
      <c r="B72" s="396"/>
      <c r="C72" s="396"/>
      <c r="D72" s="396"/>
      <c r="E72" s="396"/>
      <c r="F72" s="396"/>
      <c r="G72" s="397"/>
      <c r="H72" s="402">
        <f>ЛОТУС!$E$136</f>
        <v>10</v>
      </c>
      <c r="I72" s="403"/>
      <c r="J72" s="402">
        <f>ЛОТУС!$F$136</f>
        <v>14</v>
      </c>
      <c r="K72" s="403"/>
      <c r="L72" s="402">
        <f>ЛОТУС!$G$136</f>
        <v>29</v>
      </c>
      <c r="M72" s="403"/>
    </row>
    <row r="73" spans="1:13">
      <c r="A73" s="395" t="s">
        <v>97</v>
      </c>
      <c r="B73" s="396"/>
      <c r="C73" s="396"/>
      <c r="D73" s="396"/>
      <c r="E73" s="396"/>
      <c r="F73" s="396"/>
      <c r="G73" s="397"/>
      <c r="H73" s="406">
        <f>SUM(H72/H7*100)</f>
        <v>83.333333333333343</v>
      </c>
      <c r="I73" s="407"/>
      <c r="J73" s="406">
        <f>SUM(J72/J7*100)</f>
        <v>93.333333333333329</v>
      </c>
      <c r="K73" s="407"/>
      <c r="L73" s="406">
        <f>SUM(L72/L7*100)</f>
        <v>414.28571428571433</v>
      </c>
      <c r="M73" s="407"/>
    </row>
    <row r="74" spans="1:13">
      <c r="A74" s="395" t="s">
        <v>98</v>
      </c>
      <c r="B74" s="396"/>
      <c r="C74" s="396"/>
      <c r="D74" s="396"/>
      <c r="E74" s="396"/>
      <c r="F74" s="396"/>
      <c r="G74" s="397"/>
      <c r="H74" s="402">
        <f>ЛОТУС!$E$137</f>
        <v>0</v>
      </c>
      <c r="I74" s="403"/>
      <c r="J74" s="402">
        <f>ЛОТУС!$F$137</f>
        <v>0</v>
      </c>
      <c r="K74" s="403"/>
      <c r="L74" s="402">
        <f>ЛОТУС!$G$137</f>
        <v>1</v>
      </c>
      <c r="M74" s="403"/>
    </row>
    <row r="75" spans="1:13">
      <c r="A75" s="395" t="s">
        <v>99</v>
      </c>
      <c r="B75" s="396"/>
      <c r="C75" s="396"/>
      <c r="D75" s="396"/>
      <c r="E75" s="396"/>
      <c r="F75" s="396"/>
      <c r="G75" s="397"/>
      <c r="H75" s="393">
        <f>SUM(H74/H72*100)</f>
        <v>0</v>
      </c>
      <c r="I75" s="394"/>
      <c r="J75" s="393">
        <f>SUM(J74/J72*100)</f>
        <v>0</v>
      </c>
      <c r="K75" s="394"/>
      <c r="L75" s="393">
        <f>SUM(L74/L72*100)</f>
        <v>3.4482758620689653</v>
      </c>
      <c r="M75" s="394"/>
    </row>
    <row r="76" spans="1:13">
      <c r="A76" s="395" t="s">
        <v>100</v>
      </c>
      <c r="B76" s="396"/>
      <c r="C76" s="396"/>
      <c r="D76" s="396"/>
      <c r="E76" s="396"/>
      <c r="F76" s="396"/>
      <c r="G76" s="397"/>
      <c r="H76" s="402">
        <f>ЛОТУС!$E$138</f>
        <v>8</v>
      </c>
      <c r="I76" s="403"/>
      <c r="J76" s="402">
        <f>ЛОТУС!$F$138</f>
        <v>14</v>
      </c>
      <c r="K76" s="403"/>
      <c r="L76" s="402">
        <f>ЛОТУС!$G$138</f>
        <v>29</v>
      </c>
      <c r="M76" s="403"/>
    </row>
    <row r="77" spans="1:13">
      <c r="A77" s="395" t="s">
        <v>101</v>
      </c>
      <c r="B77" s="396"/>
      <c r="C77" s="396"/>
      <c r="D77" s="396"/>
      <c r="E77" s="396"/>
      <c r="F77" s="396"/>
      <c r="G77" s="397"/>
      <c r="H77" s="406">
        <f>SUM(H76/H72*100)</f>
        <v>80</v>
      </c>
      <c r="I77" s="407"/>
      <c r="J77" s="406">
        <f>SUM(J76/J72*100)</f>
        <v>100</v>
      </c>
      <c r="K77" s="407"/>
      <c r="L77" s="406">
        <f>SUM(L76/L72*100)</f>
        <v>100</v>
      </c>
      <c r="M77" s="407"/>
    </row>
    <row r="78" spans="1:13">
      <c r="A78" s="395" t="s">
        <v>102</v>
      </c>
      <c r="B78" s="396"/>
      <c r="C78" s="396"/>
      <c r="D78" s="396"/>
      <c r="E78" s="396"/>
      <c r="F78" s="396"/>
      <c r="G78" s="397"/>
      <c r="H78" s="402">
        <f>'Ручные данные'!$I$11</f>
        <v>0</v>
      </c>
      <c r="I78" s="403"/>
      <c r="J78" s="402">
        <f>'Ручные данные'!$I$12</f>
        <v>0</v>
      </c>
      <c r="K78" s="403"/>
      <c r="L78" s="402">
        <f>'Ручные данные'!$I$13</f>
        <v>6</v>
      </c>
      <c r="M78" s="403"/>
    </row>
    <row r="79" spans="1:13">
      <c r="A79" s="395" t="s">
        <v>103</v>
      </c>
      <c r="B79" s="396"/>
      <c r="C79" s="396"/>
      <c r="D79" s="396"/>
      <c r="E79" s="396"/>
      <c r="F79" s="396"/>
      <c r="G79" s="397"/>
      <c r="H79" s="406">
        <f>SUM(H78/H76*100)</f>
        <v>0</v>
      </c>
      <c r="I79" s="407"/>
      <c r="J79" s="393">
        <f>SUM(J78/J76*100)</f>
        <v>0</v>
      </c>
      <c r="K79" s="394"/>
      <c r="L79" s="393">
        <f>SUM(L78/L76*100)</f>
        <v>20.689655172413794</v>
      </c>
      <c r="M79" s="394"/>
    </row>
    <row r="80" spans="1:13">
      <c r="A80" s="395" t="s">
        <v>104</v>
      </c>
      <c r="B80" s="396"/>
      <c r="C80" s="396"/>
      <c r="D80" s="396"/>
      <c r="E80" s="396"/>
      <c r="F80" s="396"/>
      <c r="G80" s="397"/>
      <c r="H80" s="402">
        <f>'Ручные данные'!$I$8</f>
        <v>0</v>
      </c>
      <c r="I80" s="403"/>
      <c r="J80" s="402">
        <f>'Ручные данные'!$I$8</f>
        <v>0</v>
      </c>
      <c r="K80" s="403"/>
      <c r="L80" s="402">
        <f>'Ручные данные'!$I$9</f>
        <v>2</v>
      </c>
      <c r="M80" s="403"/>
    </row>
    <row r="81" spans="1:13">
      <c r="A81" s="395" t="s">
        <v>105</v>
      </c>
      <c r="B81" s="396"/>
      <c r="C81" s="396"/>
      <c r="D81" s="396"/>
      <c r="E81" s="396"/>
      <c r="F81" s="396"/>
      <c r="G81" s="397"/>
      <c r="H81" s="393">
        <f>SUM(H80/H76*100)</f>
        <v>0</v>
      </c>
      <c r="I81" s="394"/>
      <c r="J81" s="393">
        <f>SUM(J80/J76*100)</f>
        <v>0</v>
      </c>
      <c r="K81" s="394"/>
      <c r="L81" s="393">
        <f>SUM(L80/L76*100)</f>
        <v>6.8965517241379306</v>
      </c>
      <c r="M81" s="394"/>
    </row>
    <row r="82" spans="1:13">
      <c r="A82" s="395" t="s">
        <v>107</v>
      </c>
      <c r="B82" s="396"/>
      <c r="C82" s="396"/>
      <c r="D82" s="396"/>
      <c r="E82" s="396"/>
      <c r="F82" s="396"/>
      <c r="G82" s="397"/>
      <c r="H82" s="404">
        <f>ЛОТУС!$E$140</f>
        <v>9</v>
      </c>
      <c r="I82" s="405"/>
      <c r="J82" s="404">
        <f>ЛОТУС!$F$140</f>
        <v>12</v>
      </c>
      <c r="K82" s="405"/>
      <c r="L82" s="404">
        <f>ЛОТУС!$G$140</f>
        <v>22</v>
      </c>
      <c r="M82" s="405"/>
    </row>
    <row r="83" spans="1:13">
      <c r="A83" s="395" t="s">
        <v>106</v>
      </c>
      <c r="B83" s="396"/>
      <c r="C83" s="396"/>
      <c r="D83" s="396"/>
      <c r="E83" s="396"/>
      <c r="F83" s="396"/>
      <c r="G83" s="397"/>
      <c r="H83" s="393">
        <f>SUM(H82/H72*100)</f>
        <v>90</v>
      </c>
      <c r="I83" s="394"/>
      <c r="J83" s="393">
        <f>SUM(J82/J72*100)</f>
        <v>85.714285714285708</v>
      </c>
      <c r="K83" s="394"/>
      <c r="L83" s="393">
        <f>SUM(L82/L72*100)</f>
        <v>75.862068965517238</v>
      </c>
      <c r="M83" s="394"/>
    </row>
    <row r="84" spans="1:13">
      <c r="A84" s="395" t="s">
        <v>108</v>
      </c>
      <c r="B84" s="396"/>
      <c r="C84" s="396"/>
      <c r="D84" s="396"/>
      <c r="E84" s="396"/>
      <c r="F84" s="396"/>
      <c r="G84" s="397"/>
      <c r="H84" s="402">
        <f>ЛОТУС!$E$141</f>
        <v>1</v>
      </c>
      <c r="I84" s="403"/>
      <c r="J84" s="402">
        <f>ЛОТУС!$F$141</f>
        <v>0</v>
      </c>
      <c r="K84" s="403"/>
      <c r="L84" s="402">
        <f>ЛОТУС!$G$141</f>
        <v>0</v>
      </c>
      <c r="M84" s="403"/>
    </row>
    <row r="85" spans="1:13">
      <c r="A85" s="395" t="s">
        <v>109</v>
      </c>
      <c r="B85" s="396"/>
      <c r="C85" s="396"/>
      <c r="D85" s="396"/>
      <c r="E85" s="396"/>
      <c r="F85" s="396"/>
      <c r="G85" s="397"/>
      <c r="H85" s="406">
        <f>SUM(H84/H72*100)</f>
        <v>10</v>
      </c>
      <c r="I85" s="407"/>
      <c r="J85" s="393">
        <f>SUM(J84/J72*100)</f>
        <v>0</v>
      </c>
      <c r="K85" s="394"/>
      <c r="L85" s="393">
        <f>SUM(L84/L72*100)</f>
        <v>0</v>
      </c>
      <c r="M85" s="394"/>
    </row>
    <row r="86" spans="1:13">
      <c r="A86" s="395" t="s">
        <v>110</v>
      </c>
      <c r="B86" s="396"/>
      <c r="C86" s="396"/>
      <c r="D86" s="396"/>
      <c r="E86" s="396"/>
      <c r="F86" s="396"/>
      <c r="G86" s="397"/>
      <c r="H86" s="402">
        <f>ЛОТУС!$E$142</f>
        <v>2</v>
      </c>
      <c r="I86" s="403"/>
      <c r="J86" s="393"/>
      <c r="K86" s="394"/>
      <c r="L86" s="393"/>
      <c r="M86" s="394"/>
    </row>
    <row r="87" spans="1:13">
      <c r="A87" s="395" t="s">
        <v>111</v>
      </c>
      <c r="B87" s="396"/>
      <c r="C87" s="396"/>
      <c r="D87" s="396"/>
      <c r="E87" s="396"/>
      <c r="F87" s="396"/>
      <c r="G87" s="397"/>
      <c r="H87" s="393">
        <f>SUM(H86/H72*100)</f>
        <v>20</v>
      </c>
      <c r="I87" s="394"/>
      <c r="J87" s="393"/>
      <c r="K87" s="394"/>
      <c r="L87" s="393"/>
      <c r="M87" s="394"/>
    </row>
    <row r="88" spans="1:13">
      <c r="A88" s="395"/>
      <c r="B88" s="396"/>
      <c r="C88" s="396"/>
      <c r="D88" s="396"/>
      <c r="E88" s="396"/>
      <c r="F88" s="396"/>
      <c r="G88" s="397"/>
      <c r="H88" s="393"/>
      <c r="I88" s="394"/>
      <c r="J88" s="393"/>
      <c r="K88" s="394"/>
      <c r="L88" s="393"/>
      <c r="M88" s="394"/>
    </row>
    <row r="89" spans="1:13">
      <c r="A89" s="398" t="s">
        <v>186</v>
      </c>
      <c r="B89" s="399"/>
      <c r="C89" s="399"/>
      <c r="D89" s="399"/>
      <c r="E89" s="399"/>
      <c r="F89" s="399"/>
      <c r="G89" s="399"/>
      <c r="H89" s="400"/>
      <c r="I89" s="400"/>
      <c r="J89" s="400"/>
      <c r="K89" s="400"/>
      <c r="L89" s="400"/>
      <c r="M89" s="401"/>
    </row>
    <row r="90" spans="1:13">
      <c r="A90" s="411" t="s">
        <v>150</v>
      </c>
      <c r="B90" s="461"/>
      <c r="C90" s="461"/>
      <c r="D90" s="461"/>
      <c r="E90" s="461"/>
      <c r="F90" s="461"/>
      <c r="G90" s="417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462" t="s">
        <v>156</v>
      </c>
      <c r="B91" s="463" t="s">
        <v>156</v>
      </c>
      <c r="C91" s="463" t="s">
        <v>156</v>
      </c>
      <c r="D91" s="463" t="s">
        <v>156</v>
      </c>
      <c r="E91" s="463" t="s">
        <v>156</v>
      </c>
      <c r="F91" s="463" t="s">
        <v>156</v>
      </c>
      <c r="G91" s="464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462" t="s">
        <v>157</v>
      </c>
      <c r="B92" s="463" t="s">
        <v>157</v>
      </c>
      <c r="C92" s="463" t="s">
        <v>157</v>
      </c>
      <c r="D92" s="463" t="s">
        <v>157</v>
      </c>
      <c r="E92" s="463" t="s">
        <v>157</v>
      </c>
      <c r="F92" s="463" t="s">
        <v>157</v>
      </c>
      <c r="G92" s="464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462" t="s">
        <v>158</v>
      </c>
      <c r="B93" s="463" t="s">
        <v>158</v>
      </c>
      <c r="C93" s="463" t="s">
        <v>158</v>
      </c>
      <c r="D93" s="463" t="s">
        <v>158</v>
      </c>
      <c r="E93" s="463" t="s">
        <v>158</v>
      </c>
      <c r="F93" s="463" t="s">
        <v>158</v>
      </c>
      <c r="G93" s="464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462" t="s">
        <v>159</v>
      </c>
      <c r="B94" s="463" t="s">
        <v>159</v>
      </c>
      <c r="C94" s="463" t="s">
        <v>159</v>
      </c>
      <c r="D94" s="463" t="s">
        <v>159</v>
      </c>
      <c r="E94" s="463" t="s">
        <v>159</v>
      </c>
      <c r="F94" s="463" t="s">
        <v>159</v>
      </c>
      <c r="G94" s="464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462" t="s">
        <v>160</v>
      </c>
      <c r="B95" s="463" t="s">
        <v>160</v>
      </c>
      <c r="C95" s="463" t="s">
        <v>160</v>
      </c>
      <c r="D95" s="463" t="s">
        <v>160</v>
      </c>
      <c r="E95" s="463" t="s">
        <v>160</v>
      </c>
      <c r="F95" s="463" t="s">
        <v>160</v>
      </c>
      <c r="G95" s="464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462" t="s">
        <v>161</v>
      </c>
      <c r="B96" s="463" t="s">
        <v>161</v>
      </c>
      <c r="C96" s="463" t="s">
        <v>161</v>
      </c>
      <c r="D96" s="463" t="s">
        <v>161</v>
      </c>
      <c r="E96" s="463" t="s">
        <v>161</v>
      </c>
      <c r="F96" s="463" t="s">
        <v>161</v>
      </c>
      <c r="G96" s="464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462" t="s">
        <v>162</v>
      </c>
      <c r="B97" s="463" t="s">
        <v>162</v>
      </c>
      <c r="C97" s="463" t="s">
        <v>162</v>
      </c>
      <c r="D97" s="463" t="s">
        <v>162</v>
      </c>
      <c r="E97" s="463" t="s">
        <v>162</v>
      </c>
      <c r="F97" s="463" t="s">
        <v>162</v>
      </c>
      <c r="G97" s="464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462" t="s">
        <v>163</v>
      </c>
      <c r="B98" s="463" t="s">
        <v>163</v>
      </c>
      <c r="C98" s="463" t="s">
        <v>163</v>
      </c>
      <c r="D98" s="463" t="s">
        <v>163</v>
      </c>
      <c r="E98" s="463" t="s">
        <v>163</v>
      </c>
      <c r="F98" s="463" t="s">
        <v>163</v>
      </c>
      <c r="G98" s="464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462" t="s">
        <v>164</v>
      </c>
      <c r="B99" s="463" t="s">
        <v>164</v>
      </c>
      <c r="C99" s="463" t="s">
        <v>164</v>
      </c>
      <c r="D99" s="463" t="s">
        <v>164</v>
      </c>
      <c r="E99" s="463" t="s">
        <v>164</v>
      </c>
      <c r="F99" s="463" t="s">
        <v>164</v>
      </c>
      <c r="G99" s="464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462" t="s">
        <v>165</v>
      </c>
      <c r="B100" s="463" t="s">
        <v>165</v>
      </c>
      <c r="C100" s="463" t="s">
        <v>165</v>
      </c>
      <c r="D100" s="463" t="s">
        <v>165</v>
      </c>
      <c r="E100" s="463" t="s">
        <v>165</v>
      </c>
      <c r="F100" s="463" t="s">
        <v>165</v>
      </c>
      <c r="G100" s="464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462" t="s">
        <v>166</v>
      </c>
      <c r="B101" s="463" t="s">
        <v>166</v>
      </c>
      <c r="C101" s="463" t="s">
        <v>166</v>
      </c>
      <c r="D101" s="463" t="s">
        <v>166</v>
      </c>
      <c r="E101" s="463" t="s">
        <v>166</v>
      </c>
      <c r="F101" s="463" t="s">
        <v>166</v>
      </c>
      <c r="G101" s="464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462" t="s">
        <v>167</v>
      </c>
      <c r="B102" s="463" t="s">
        <v>167</v>
      </c>
      <c r="C102" s="463" t="s">
        <v>167</v>
      </c>
      <c r="D102" s="463" t="s">
        <v>167</v>
      </c>
      <c r="E102" s="463" t="s">
        <v>167</v>
      </c>
      <c r="F102" s="463" t="s">
        <v>167</v>
      </c>
      <c r="G102" s="464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462" t="s">
        <v>168</v>
      </c>
      <c r="B103" s="463" t="s">
        <v>168</v>
      </c>
      <c r="C103" s="463" t="s">
        <v>168</v>
      </c>
      <c r="D103" s="463" t="s">
        <v>168</v>
      </c>
      <c r="E103" s="463" t="s">
        <v>168</v>
      </c>
      <c r="F103" s="463" t="s">
        <v>168</v>
      </c>
      <c r="G103" s="464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1</v>
      </c>
      <c r="M103" s="62">
        <f t="shared" si="8"/>
        <v>1</v>
      </c>
    </row>
    <row r="104" spans="1:13" ht="15.75">
      <c r="A104" s="462" t="s">
        <v>169</v>
      </c>
      <c r="B104" s="463" t="s">
        <v>169</v>
      </c>
      <c r="C104" s="463" t="s">
        <v>169</v>
      </c>
      <c r="D104" s="463" t="s">
        <v>169</v>
      </c>
      <c r="E104" s="463" t="s">
        <v>169</v>
      </c>
      <c r="F104" s="463" t="s">
        <v>169</v>
      </c>
      <c r="G104" s="464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462" t="s">
        <v>170</v>
      </c>
      <c r="B105" s="463" t="s">
        <v>170</v>
      </c>
      <c r="C105" s="463" t="s">
        <v>170</v>
      </c>
      <c r="D105" s="463" t="s">
        <v>170</v>
      </c>
      <c r="E105" s="463" t="s">
        <v>170</v>
      </c>
      <c r="F105" s="463" t="s">
        <v>170</v>
      </c>
      <c r="G105" s="464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462" t="s">
        <v>171</v>
      </c>
      <c r="B106" s="463" t="s">
        <v>171</v>
      </c>
      <c r="C106" s="463" t="s">
        <v>171</v>
      </c>
      <c r="D106" s="463" t="s">
        <v>171</v>
      </c>
      <c r="E106" s="463" t="s">
        <v>171</v>
      </c>
      <c r="F106" s="463" t="s">
        <v>171</v>
      </c>
      <c r="G106" s="464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462" t="s">
        <v>172</v>
      </c>
      <c r="B107" s="463" t="s">
        <v>172</v>
      </c>
      <c r="C107" s="463" t="s">
        <v>172</v>
      </c>
      <c r="D107" s="463" t="s">
        <v>172</v>
      </c>
      <c r="E107" s="463" t="s">
        <v>172</v>
      </c>
      <c r="F107" s="463" t="s">
        <v>172</v>
      </c>
      <c r="G107" s="464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462" t="s">
        <v>173</v>
      </c>
      <c r="B108" s="463" t="s">
        <v>173</v>
      </c>
      <c r="C108" s="463" t="s">
        <v>173</v>
      </c>
      <c r="D108" s="463" t="s">
        <v>173</v>
      </c>
      <c r="E108" s="463" t="s">
        <v>173</v>
      </c>
      <c r="F108" s="463" t="s">
        <v>173</v>
      </c>
      <c r="G108" s="464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462" t="s">
        <v>174</v>
      </c>
      <c r="B109" s="463" t="s">
        <v>174</v>
      </c>
      <c r="C109" s="463" t="s">
        <v>174</v>
      </c>
      <c r="D109" s="463" t="s">
        <v>174</v>
      </c>
      <c r="E109" s="463" t="s">
        <v>174</v>
      </c>
      <c r="F109" s="463" t="s">
        <v>174</v>
      </c>
      <c r="G109" s="464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462" t="s">
        <v>175</v>
      </c>
      <c r="B110" s="463" t="s">
        <v>175</v>
      </c>
      <c r="C110" s="463" t="s">
        <v>175</v>
      </c>
      <c r="D110" s="463" t="s">
        <v>175</v>
      </c>
      <c r="E110" s="463" t="s">
        <v>175</v>
      </c>
      <c r="F110" s="463" t="s">
        <v>175</v>
      </c>
      <c r="G110" s="464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462" t="s">
        <v>176</v>
      </c>
      <c r="B111" s="463" t="s">
        <v>176</v>
      </c>
      <c r="C111" s="463" t="s">
        <v>176</v>
      </c>
      <c r="D111" s="463" t="s">
        <v>176</v>
      </c>
      <c r="E111" s="463" t="s">
        <v>176</v>
      </c>
      <c r="F111" s="463" t="s">
        <v>176</v>
      </c>
      <c r="G111" s="464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462" t="s">
        <v>177</v>
      </c>
      <c r="B112" s="463" t="s">
        <v>177</v>
      </c>
      <c r="C112" s="463" t="s">
        <v>177</v>
      </c>
      <c r="D112" s="463" t="s">
        <v>177</v>
      </c>
      <c r="E112" s="463" t="s">
        <v>177</v>
      </c>
      <c r="F112" s="463" t="s">
        <v>177</v>
      </c>
      <c r="G112" s="464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462" t="s">
        <v>178</v>
      </c>
      <c r="B113" s="463" t="s">
        <v>178</v>
      </c>
      <c r="C113" s="463" t="s">
        <v>178</v>
      </c>
      <c r="D113" s="463" t="s">
        <v>178</v>
      </c>
      <c r="E113" s="463" t="s">
        <v>178</v>
      </c>
      <c r="F113" s="463" t="s">
        <v>178</v>
      </c>
      <c r="G113" s="464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2</v>
      </c>
      <c r="M113" s="62">
        <f t="shared" si="8"/>
        <v>2</v>
      </c>
    </row>
    <row r="114" spans="1:13" ht="15.75">
      <c r="A114" s="462" t="s">
        <v>179</v>
      </c>
      <c r="B114" s="463" t="s">
        <v>179</v>
      </c>
      <c r="C114" s="463" t="s">
        <v>179</v>
      </c>
      <c r="D114" s="463" t="s">
        <v>179</v>
      </c>
      <c r="E114" s="463" t="s">
        <v>179</v>
      </c>
      <c r="F114" s="463" t="s">
        <v>179</v>
      </c>
      <c r="G114" s="464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462" t="s">
        <v>180</v>
      </c>
      <c r="B115" s="463" t="s">
        <v>180</v>
      </c>
      <c r="C115" s="463" t="s">
        <v>180</v>
      </c>
      <c r="D115" s="463" t="s">
        <v>180</v>
      </c>
      <c r="E115" s="463" t="s">
        <v>180</v>
      </c>
      <c r="F115" s="463" t="s">
        <v>180</v>
      </c>
      <c r="G115" s="464" t="s">
        <v>180</v>
      </c>
      <c r="H115" s="60">
        <f>ЛОТУС!E128</f>
        <v>0</v>
      </c>
      <c r="I115" s="54">
        <f>ЛОТУС!I128</f>
        <v>2</v>
      </c>
      <c r="J115" s="60">
        <f>ЛОТУС!H128</f>
        <v>0</v>
      </c>
      <c r="K115" s="54">
        <f>ЛОТУС!F128</f>
        <v>2</v>
      </c>
      <c r="L115" s="61">
        <f>ЛОТУС!G128</f>
        <v>2</v>
      </c>
      <c r="M115" s="62">
        <f t="shared" si="8"/>
        <v>6</v>
      </c>
    </row>
    <row r="116" spans="1:13" ht="15.75">
      <c r="A116" s="462" t="s">
        <v>181</v>
      </c>
      <c r="B116" s="463" t="s">
        <v>181</v>
      </c>
      <c r="C116" s="463" t="s">
        <v>181</v>
      </c>
      <c r="D116" s="463" t="s">
        <v>181</v>
      </c>
      <c r="E116" s="463" t="s">
        <v>181</v>
      </c>
      <c r="F116" s="463" t="s">
        <v>181</v>
      </c>
      <c r="G116" s="464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462" t="s">
        <v>182</v>
      </c>
      <c r="B117" s="463" t="s">
        <v>182</v>
      </c>
      <c r="C117" s="463" t="s">
        <v>182</v>
      </c>
      <c r="D117" s="463" t="s">
        <v>182</v>
      </c>
      <c r="E117" s="463" t="s">
        <v>182</v>
      </c>
      <c r="F117" s="463" t="s">
        <v>182</v>
      </c>
      <c r="G117" s="464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462" t="s">
        <v>183</v>
      </c>
      <c r="B118" s="463" t="s">
        <v>183</v>
      </c>
      <c r="C118" s="463" t="s">
        <v>183</v>
      </c>
      <c r="D118" s="463" t="s">
        <v>183</v>
      </c>
      <c r="E118" s="463" t="s">
        <v>183</v>
      </c>
      <c r="F118" s="463" t="s">
        <v>183</v>
      </c>
      <c r="G118" s="464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462" t="s">
        <v>184</v>
      </c>
      <c r="B119" s="463" t="s">
        <v>184</v>
      </c>
      <c r="C119" s="463" t="s">
        <v>184</v>
      </c>
      <c r="D119" s="463" t="s">
        <v>184</v>
      </c>
      <c r="E119" s="463" t="s">
        <v>184</v>
      </c>
      <c r="F119" s="463" t="s">
        <v>184</v>
      </c>
      <c r="G119" s="464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462" t="s">
        <v>185</v>
      </c>
      <c r="B120" s="463" t="s">
        <v>185</v>
      </c>
      <c r="C120" s="463" t="s">
        <v>185</v>
      </c>
      <c r="D120" s="463" t="s">
        <v>185</v>
      </c>
      <c r="E120" s="463" t="s">
        <v>185</v>
      </c>
      <c r="F120" s="463" t="s">
        <v>185</v>
      </c>
      <c r="G120" s="464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465" t="s">
        <v>44</v>
      </c>
      <c r="B121" s="466"/>
      <c r="C121" s="466"/>
      <c r="D121" s="466"/>
      <c r="E121" s="466"/>
      <c r="F121" s="466"/>
      <c r="G121" s="467"/>
      <c r="H121" s="58">
        <f>SUM(H91:H120)</f>
        <v>0</v>
      </c>
      <c r="I121" s="58">
        <f>SUM(I91:I120)</f>
        <v>2</v>
      </c>
      <c r="J121" s="58">
        <f>SUM(J91:J120)</f>
        <v>0</v>
      </c>
      <c r="K121" s="58">
        <f>SUM(K91:K120)</f>
        <v>2</v>
      </c>
      <c r="L121" s="58">
        <f>SUM(L91:L120)</f>
        <v>5</v>
      </c>
      <c r="M121" s="58">
        <f>SUM(M94:M120)</f>
        <v>9</v>
      </c>
    </row>
  </sheetData>
  <mergeCells count="375"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2" sqref="I12:M12"/>
    </sheetView>
  </sheetViews>
  <sheetFormatPr defaultRowHeight="15"/>
  <sheetData>
    <row r="1" spans="1:13" ht="26.25">
      <c r="A1" s="479" t="s">
        <v>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3" spans="1:13" ht="18.75">
      <c r="A3" s="471" t="s">
        <v>5</v>
      </c>
      <c r="B3" s="472"/>
      <c r="C3" s="472"/>
      <c r="D3" s="472"/>
      <c r="E3" s="472"/>
      <c r="F3" s="472"/>
      <c r="G3" s="472"/>
      <c r="H3" s="473"/>
      <c r="I3" s="480" t="s">
        <v>302</v>
      </c>
      <c r="J3" s="481"/>
      <c r="K3" s="481"/>
      <c r="L3" s="481"/>
      <c r="M3" s="482"/>
    </row>
    <row r="4" spans="1:13" ht="18.75" customHeight="1">
      <c r="A4" s="471" t="s">
        <v>6</v>
      </c>
      <c r="B4" s="472"/>
      <c r="C4" s="472"/>
      <c r="D4" s="472"/>
      <c r="E4" s="472"/>
      <c r="F4" s="472"/>
      <c r="G4" s="472"/>
      <c r="H4" s="473"/>
      <c r="I4" s="480" t="s">
        <v>299</v>
      </c>
      <c r="J4" s="481"/>
      <c r="K4" s="481"/>
      <c r="L4" s="481"/>
      <c r="M4" s="482"/>
    </row>
    <row r="5" spans="1:13" ht="18.75" customHeight="1">
      <c r="A5" s="471" t="s">
        <v>7</v>
      </c>
      <c r="B5" s="472"/>
      <c r="C5" s="472"/>
      <c r="D5" s="472"/>
      <c r="E5" s="472"/>
      <c r="F5" s="472"/>
      <c r="G5" s="472"/>
      <c r="H5" s="473"/>
      <c r="I5" s="480" t="s">
        <v>303</v>
      </c>
      <c r="J5" s="481"/>
      <c r="K5" s="481"/>
      <c r="L5" s="481"/>
      <c r="M5" s="482"/>
    </row>
    <row r="6" spans="1:13" ht="18.75">
      <c r="A6" s="471" t="s">
        <v>300</v>
      </c>
      <c r="B6" s="472"/>
      <c r="C6" s="472"/>
      <c r="D6" s="472"/>
      <c r="E6" s="472"/>
      <c r="F6" s="472"/>
      <c r="G6" s="472"/>
      <c r="H6" s="473"/>
      <c r="I6" s="474">
        <v>648157</v>
      </c>
      <c r="J6" s="475"/>
      <c r="K6" s="475"/>
      <c r="L6" s="475"/>
      <c r="M6" s="476"/>
    </row>
    <row r="7" spans="1:13" ht="18.75">
      <c r="A7" s="471" t="s">
        <v>301</v>
      </c>
      <c r="B7" s="472"/>
      <c r="C7" s="472"/>
      <c r="D7" s="472"/>
      <c r="E7" s="472"/>
      <c r="F7" s="472"/>
      <c r="G7" s="472"/>
      <c r="H7" s="473"/>
      <c r="I7" s="474">
        <v>654390</v>
      </c>
      <c r="J7" s="475"/>
      <c r="K7" s="475"/>
      <c r="L7" s="475"/>
      <c r="M7" s="476"/>
    </row>
    <row r="8" spans="1:13" ht="34.5" customHeight="1">
      <c r="A8" s="471" t="s">
        <v>114</v>
      </c>
      <c r="B8" s="478"/>
      <c r="C8" s="478"/>
      <c r="D8" s="478"/>
      <c r="E8" s="478"/>
      <c r="F8" s="477" t="str">
        <f t="shared" ref="F8" si="0">$I$3</f>
        <v>II квартал 2018 г.</v>
      </c>
      <c r="G8" s="222"/>
      <c r="H8" s="223"/>
      <c r="I8" s="468">
        <v>0</v>
      </c>
      <c r="J8" s="469"/>
      <c r="K8" s="469"/>
      <c r="L8" s="469"/>
      <c r="M8" s="470"/>
    </row>
    <row r="9" spans="1:13" ht="35.25" customHeight="1">
      <c r="A9" s="471" t="s">
        <v>114</v>
      </c>
      <c r="B9" s="478"/>
      <c r="C9" s="478"/>
      <c r="D9" s="478"/>
      <c r="E9" s="478"/>
      <c r="F9" s="477" t="str">
        <f t="shared" ref="F9" si="1">$I$4</f>
        <v>I квартал 2018 г.</v>
      </c>
      <c r="G9" s="222"/>
      <c r="H9" s="223"/>
      <c r="I9" s="468">
        <v>2</v>
      </c>
      <c r="J9" s="469"/>
      <c r="K9" s="469"/>
      <c r="L9" s="469"/>
      <c r="M9" s="470"/>
    </row>
    <row r="10" spans="1:13" ht="37.5" customHeight="1">
      <c r="A10" s="471" t="s">
        <v>114</v>
      </c>
      <c r="B10" s="478"/>
      <c r="C10" s="478"/>
      <c r="D10" s="478"/>
      <c r="E10" s="478"/>
      <c r="F10" s="477" t="str">
        <f t="shared" ref="F10" si="2">$I$5</f>
        <v>II квартал 2017 г.</v>
      </c>
      <c r="G10" s="222"/>
      <c r="H10" s="223"/>
      <c r="I10" s="468">
        <v>0</v>
      </c>
      <c r="J10" s="469"/>
      <c r="K10" s="469"/>
      <c r="L10" s="469"/>
      <c r="M10" s="470"/>
    </row>
    <row r="11" spans="1:13" ht="33.75" customHeight="1">
      <c r="A11" s="471" t="s">
        <v>115</v>
      </c>
      <c r="B11" s="478"/>
      <c r="C11" s="478"/>
      <c r="D11" s="478"/>
      <c r="E11" s="478"/>
      <c r="F11" s="477" t="str">
        <f t="shared" ref="F11" si="3">$I$3</f>
        <v>II квартал 2018 г.</v>
      </c>
      <c r="G11" s="222"/>
      <c r="H11" s="223"/>
      <c r="I11" s="468">
        <v>0</v>
      </c>
      <c r="J11" s="469"/>
      <c r="K11" s="469"/>
      <c r="L11" s="469"/>
      <c r="M11" s="470"/>
    </row>
    <row r="12" spans="1:13" ht="34.5" customHeight="1">
      <c r="A12" s="471" t="s">
        <v>115</v>
      </c>
      <c r="B12" s="478"/>
      <c r="C12" s="478"/>
      <c r="D12" s="478"/>
      <c r="E12" s="478"/>
      <c r="F12" s="477" t="str">
        <f t="shared" ref="F12" si="4">$I$4</f>
        <v>I квартал 2018 г.</v>
      </c>
      <c r="G12" s="222"/>
      <c r="H12" s="223"/>
      <c r="I12" s="468">
        <v>0</v>
      </c>
      <c r="J12" s="469"/>
      <c r="K12" s="469"/>
      <c r="L12" s="469"/>
      <c r="M12" s="470"/>
    </row>
    <row r="13" spans="1:13" ht="35.25" customHeight="1">
      <c r="A13" s="471" t="s">
        <v>115</v>
      </c>
      <c r="B13" s="478"/>
      <c r="C13" s="478"/>
      <c r="D13" s="478"/>
      <c r="E13" s="478"/>
      <c r="F13" s="477" t="str">
        <f t="shared" ref="F13" si="5">$I$5</f>
        <v>II квартал 2017 г.</v>
      </c>
      <c r="G13" s="222"/>
      <c r="H13" s="223"/>
      <c r="I13" s="468">
        <v>6</v>
      </c>
      <c r="J13" s="469"/>
      <c r="K13" s="469"/>
      <c r="L13" s="469"/>
      <c r="M13" s="470"/>
    </row>
    <row r="14" spans="1:13" ht="18.75">
      <c r="A14" s="471"/>
      <c r="B14" s="472"/>
      <c r="C14" s="472"/>
      <c r="D14" s="472"/>
      <c r="E14" s="472"/>
      <c r="F14" s="472"/>
      <c r="G14" s="472"/>
      <c r="H14" s="473"/>
      <c r="I14" s="483"/>
      <c r="J14" s="481"/>
      <c r="K14" s="481"/>
      <c r="L14" s="481"/>
      <c r="M14" s="482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"/>
  <sheetViews>
    <sheetView topLeftCell="A121" workbookViewId="0">
      <selection sqref="A1:XFD1048576"/>
    </sheetView>
  </sheetViews>
  <sheetFormatPr defaultRowHeight="14.25" customHeight="1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1" spans="1:9" ht="15"/>
    <row r="2" spans="1:9" ht="15">
      <c r="A2" s="66">
        <v>1</v>
      </c>
      <c r="B2" s="67" t="s">
        <v>192</v>
      </c>
    </row>
    <row r="3" spans="1:9" ht="15">
      <c r="A3" s="66">
        <v>2</v>
      </c>
      <c r="B3" s="67" t="s">
        <v>193</v>
      </c>
      <c r="E3" s="67">
        <v>12</v>
      </c>
      <c r="F3" s="67">
        <v>14</v>
      </c>
      <c r="G3" s="67">
        <v>29</v>
      </c>
    </row>
    <row r="4" spans="1:9" ht="15">
      <c r="A4" s="66">
        <v>3</v>
      </c>
      <c r="B4" s="67" t="s">
        <v>194</v>
      </c>
      <c r="E4" s="67">
        <v>5</v>
      </c>
      <c r="F4" s="67">
        <v>3</v>
      </c>
      <c r="G4" s="67">
        <v>0</v>
      </c>
    </row>
    <row r="5" spans="1:9" ht="15">
      <c r="A5" s="66">
        <v>4</v>
      </c>
      <c r="B5" s="67" t="s">
        <v>195</v>
      </c>
      <c r="E5" s="67">
        <v>7</v>
      </c>
      <c r="F5" s="67">
        <v>12</v>
      </c>
      <c r="G5" s="67">
        <v>3</v>
      </c>
    </row>
    <row r="6" spans="1:9" ht="15">
      <c r="A6" s="66">
        <v>5</v>
      </c>
      <c r="B6" s="67" t="s">
        <v>196</v>
      </c>
      <c r="E6" s="67">
        <v>0</v>
      </c>
      <c r="F6" s="67">
        <v>0</v>
      </c>
      <c r="G6" s="67">
        <v>4</v>
      </c>
    </row>
    <row r="7" spans="1:9" ht="15">
      <c r="A7" s="66">
        <v>6</v>
      </c>
      <c r="B7" s="67" t="s">
        <v>197</v>
      </c>
      <c r="E7" s="67">
        <v>12</v>
      </c>
      <c r="F7" s="67">
        <v>14</v>
      </c>
      <c r="G7" s="67">
        <v>29</v>
      </c>
      <c r="I7" s="67" t="s">
        <v>198</v>
      </c>
    </row>
    <row r="8" spans="1:9" ht="15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 ht="15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 ht="15">
      <c r="A10" s="66">
        <v>9</v>
      </c>
      <c r="B10" s="67" t="s">
        <v>203</v>
      </c>
      <c r="E10" s="67">
        <v>12</v>
      </c>
      <c r="F10" s="67">
        <v>14</v>
      </c>
      <c r="G10" s="67">
        <v>29</v>
      </c>
    </row>
    <row r="11" spans="1:9" ht="15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 ht="15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 ht="15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 ht="15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 ht="15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 ht="15">
      <c r="A16" s="66">
        <v>15</v>
      </c>
      <c r="B16" s="67" t="s">
        <v>213</v>
      </c>
      <c r="E16" s="67">
        <v>0</v>
      </c>
      <c r="F16" s="67">
        <v>3</v>
      </c>
      <c r="G16" s="67">
        <v>1</v>
      </c>
      <c r="I16" s="67" t="s">
        <v>214</v>
      </c>
    </row>
    <row r="17" spans="1:9" ht="15">
      <c r="A17" s="66">
        <v>16</v>
      </c>
      <c r="B17" s="67" t="s">
        <v>215</v>
      </c>
      <c r="E17" s="67">
        <v>2</v>
      </c>
      <c r="F17" s="67">
        <v>2</v>
      </c>
      <c r="G17" s="67">
        <v>5</v>
      </c>
      <c r="I17" s="67" t="s">
        <v>216</v>
      </c>
    </row>
    <row r="18" spans="1:9" ht="15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 ht="15">
      <c r="A19" s="66">
        <v>18</v>
      </c>
      <c r="B19" s="67" t="s">
        <v>219</v>
      </c>
      <c r="E19" s="67">
        <v>2</v>
      </c>
      <c r="F19" s="67">
        <v>3</v>
      </c>
      <c r="G19" s="67">
        <v>2</v>
      </c>
      <c r="I19" s="67" t="s">
        <v>220</v>
      </c>
    </row>
    <row r="20" spans="1:9" ht="15">
      <c r="A20" s="66">
        <v>19</v>
      </c>
      <c r="B20" s="67" t="s">
        <v>221</v>
      </c>
      <c r="E20" s="67">
        <v>9</v>
      </c>
      <c r="F20" s="67">
        <v>7</v>
      </c>
      <c r="G20" s="67">
        <v>22</v>
      </c>
      <c r="I20" s="67" t="s">
        <v>222</v>
      </c>
    </row>
    <row r="21" spans="1:9" ht="15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 ht="15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 ht="15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 ht="15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 ht="15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 ht="15">
      <c r="A26" s="66">
        <v>25</v>
      </c>
      <c r="B26" s="67" t="s">
        <v>232</v>
      </c>
      <c r="E26" s="67">
        <v>0</v>
      </c>
      <c r="F26" s="67">
        <v>1</v>
      </c>
      <c r="G26" s="67">
        <v>0</v>
      </c>
    </row>
    <row r="27" spans="1:9" ht="15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 ht="15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29" spans="1:9" ht="15"/>
    <row r="30" spans="1:9" ht="15">
      <c r="A30" s="66">
        <v>28</v>
      </c>
      <c r="B30" s="67" t="s">
        <v>235</v>
      </c>
    </row>
    <row r="31" spans="1:9" ht="15">
      <c r="C31" s="71" t="s">
        <v>236</v>
      </c>
      <c r="E31" s="67">
        <v>10</v>
      </c>
      <c r="F31" s="67">
        <v>12</v>
      </c>
      <c r="G31" s="67">
        <v>24</v>
      </c>
    </row>
    <row r="32" spans="1:9" ht="15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 ht="15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 ht="15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 ht="15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 ht="15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 ht="15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 ht="15">
      <c r="B38" s="66">
        <v>7</v>
      </c>
      <c r="C38" s="67" t="s">
        <v>162</v>
      </c>
      <c r="E38" s="67">
        <v>0</v>
      </c>
      <c r="F38" s="67">
        <v>1</v>
      </c>
      <c r="G38" s="67">
        <v>3</v>
      </c>
      <c r="I38" s="67" t="s">
        <v>162</v>
      </c>
    </row>
    <row r="39" spans="2:9" ht="15">
      <c r="B39" s="66">
        <v>8</v>
      </c>
      <c r="C39" s="67" t="s">
        <v>163</v>
      </c>
      <c r="E39" s="67">
        <v>0</v>
      </c>
      <c r="F39" s="67">
        <v>0</v>
      </c>
      <c r="G39" s="67">
        <v>4</v>
      </c>
      <c r="I39" s="67" t="s">
        <v>163</v>
      </c>
    </row>
    <row r="40" spans="2:9" ht="15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 ht="15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 ht="15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 ht="15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 ht="15">
      <c r="B44" s="66">
        <v>13</v>
      </c>
      <c r="C44" s="67" t="s">
        <v>168</v>
      </c>
      <c r="E44" s="67">
        <v>1</v>
      </c>
      <c r="F44" s="67">
        <v>1</v>
      </c>
      <c r="G44" s="67">
        <v>0</v>
      </c>
      <c r="I44" s="67" t="s">
        <v>168</v>
      </c>
    </row>
    <row r="45" spans="2:9" ht="15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 ht="15">
      <c r="B46" s="66">
        <v>15</v>
      </c>
      <c r="C46" s="67" t="s">
        <v>170</v>
      </c>
      <c r="E46" s="67">
        <v>0</v>
      </c>
      <c r="F46" s="67">
        <v>1</v>
      </c>
      <c r="G46" s="67">
        <v>0</v>
      </c>
      <c r="I46" s="67" t="s">
        <v>170</v>
      </c>
    </row>
    <row r="47" spans="2:9" ht="15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 ht="15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 ht="15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 ht="15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 ht="15">
      <c r="B51" s="66">
        <v>20</v>
      </c>
      <c r="C51" s="67" t="s">
        <v>175</v>
      </c>
      <c r="E51" s="67">
        <v>0</v>
      </c>
      <c r="F51" s="67">
        <v>0</v>
      </c>
      <c r="G51" s="67">
        <v>1</v>
      </c>
      <c r="I51" s="67" t="s">
        <v>175</v>
      </c>
    </row>
    <row r="52" spans="2:9" ht="15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 ht="15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 ht="15">
      <c r="B54" s="66">
        <v>23</v>
      </c>
      <c r="C54" s="67" t="s">
        <v>178</v>
      </c>
      <c r="E54" s="67">
        <v>2</v>
      </c>
      <c r="F54" s="67">
        <v>0</v>
      </c>
      <c r="G54" s="67">
        <v>0</v>
      </c>
      <c r="I54" s="67" t="s">
        <v>178</v>
      </c>
    </row>
    <row r="55" spans="2:9" ht="15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 ht="15">
      <c r="C56" s="67" t="s">
        <v>180</v>
      </c>
      <c r="E56" s="67">
        <v>5</v>
      </c>
      <c r="F56" s="67">
        <v>7</v>
      </c>
      <c r="G56" s="67">
        <v>14</v>
      </c>
      <c r="I56" s="67" t="s">
        <v>180</v>
      </c>
    </row>
    <row r="57" spans="2:9" ht="15">
      <c r="C57" s="67" t="s">
        <v>181</v>
      </c>
      <c r="E57" s="67">
        <v>0</v>
      </c>
      <c r="F57" s="67">
        <v>0</v>
      </c>
      <c r="G57" s="67">
        <v>0</v>
      </c>
      <c r="I57" s="67" t="s">
        <v>181</v>
      </c>
    </row>
    <row r="58" spans="2:9" ht="15">
      <c r="C58" s="67" t="s">
        <v>182</v>
      </c>
      <c r="E58" s="67">
        <v>0</v>
      </c>
      <c r="F58" s="67">
        <v>0</v>
      </c>
      <c r="G58" s="67">
        <v>0</v>
      </c>
      <c r="I58" s="67" t="s">
        <v>182</v>
      </c>
    </row>
    <row r="59" spans="2:9" ht="15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 ht="15">
      <c r="C60" s="67" t="s">
        <v>184</v>
      </c>
      <c r="E60" s="67">
        <v>0</v>
      </c>
      <c r="F60" s="67">
        <v>1</v>
      </c>
      <c r="G60" s="67">
        <v>0</v>
      </c>
      <c r="I60" s="67" t="s">
        <v>184</v>
      </c>
    </row>
    <row r="61" spans="2:9" ht="15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 ht="15">
      <c r="C62" s="67" t="s">
        <v>237</v>
      </c>
      <c r="E62" s="67">
        <v>2</v>
      </c>
      <c r="F62" s="67">
        <v>2</v>
      </c>
      <c r="G62" s="67">
        <v>5</v>
      </c>
      <c r="I62" s="67" t="s">
        <v>237</v>
      </c>
    </row>
    <row r="63" spans="2:9" ht="15">
      <c r="C63" s="67" t="s">
        <v>238</v>
      </c>
      <c r="E63" s="67">
        <v>2</v>
      </c>
      <c r="F63" s="67">
        <v>1</v>
      </c>
      <c r="G63" s="67">
        <v>2</v>
      </c>
      <c r="I63" s="67" t="s">
        <v>238</v>
      </c>
    </row>
    <row r="64" spans="2:9" ht="15"/>
    <row r="65" spans="1:9" ht="15">
      <c r="A65" s="66">
        <v>29</v>
      </c>
      <c r="B65" s="67" t="s">
        <v>239</v>
      </c>
    </row>
    <row r="66" spans="1:9" ht="15">
      <c r="B66" s="66">
        <v>1</v>
      </c>
      <c r="C66" s="67" t="s">
        <v>35</v>
      </c>
    </row>
    <row r="67" spans="1:9" ht="15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 ht="15">
      <c r="C68" s="66">
        <v>2</v>
      </c>
      <c r="D68" s="67" t="s">
        <v>49</v>
      </c>
      <c r="E68" s="67">
        <v>0</v>
      </c>
      <c r="F68" s="67">
        <v>3</v>
      </c>
      <c r="G68" s="67">
        <v>1</v>
      </c>
      <c r="I68" s="67" t="s">
        <v>241</v>
      </c>
    </row>
    <row r="69" spans="1:9" ht="15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 ht="15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 ht="15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 ht="15">
      <c r="B72" s="66">
        <v>2</v>
      </c>
      <c r="C72" s="67" t="s">
        <v>79</v>
      </c>
    </row>
    <row r="73" spans="1:9" ht="15">
      <c r="C73" s="66">
        <v>1</v>
      </c>
      <c r="D73" s="67" t="s">
        <v>63</v>
      </c>
      <c r="E73" s="67">
        <v>0</v>
      </c>
      <c r="F73" s="67">
        <v>0</v>
      </c>
      <c r="G73" s="67">
        <v>1</v>
      </c>
      <c r="I73" s="67" t="s">
        <v>245</v>
      </c>
    </row>
    <row r="74" spans="1:9" ht="15">
      <c r="C74" s="66">
        <v>2</v>
      </c>
      <c r="D74" s="67" t="s">
        <v>64</v>
      </c>
      <c r="E74" s="67">
        <v>0</v>
      </c>
      <c r="F74" s="67">
        <v>1</v>
      </c>
      <c r="G74" s="67">
        <v>0</v>
      </c>
      <c r="I74" s="67" t="s">
        <v>246</v>
      </c>
    </row>
    <row r="75" spans="1:9" ht="15">
      <c r="C75" s="66">
        <v>3</v>
      </c>
      <c r="D75" s="67" t="s">
        <v>65</v>
      </c>
      <c r="E75" s="67">
        <v>2</v>
      </c>
      <c r="F75" s="67">
        <v>1</v>
      </c>
      <c r="G75" s="67">
        <v>1</v>
      </c>
      <c r="I75" s="67" t="s">
        <v>247</v>
      </c>
    </row>
    <row r="76" spans="1:9" ht="15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 ht="15">
      <c r="C77" s="66">
        <v>5</v>
      </c>
      <c r="D77" s="67" t="s">
        <v>67</v>
      </c>
      <c r="E77" s="67">
        <v>0</v>
      </c>
      <c r="F77" s="67">
        <v>1</v>
      </c>
      <c r="G77" s="67">
        <v>0</v>
      </c>
      <c r="I77" s="67" t="s">
        <v>249</v>
      </c>
    </row>
    <row r="78" spans="1:9" ht="15">
      <c r="B78" s="66">
        <v>3</v>
      </c>
      <c r="C78" s="67" t="s">
        <v>80</v>
      </c>
    </row>
    <row r="79" spans="1:9" ht="15">
      <c r="C79" s="66">
        <v>1</v>
      </c>
      <c r="D79" s="67" t="s">
        <v>68</v>
      </c>
      <c r="E79" s="67">
        <v>0</v>
      </c>
      <c r="F79" s="67">
        <v>1</v>
      </c>
      <c r="G79" s="67">
        <v>3</v>
      </c>
      <c r="I79" s="67" t="s">
        <v>250</v>
      </c>
    </row>
    <row r="80" spans="1:9" ht="15">
      <c r="C80" s="66">
        <v>2</v>
      </c>
      <c r="D80" s="67" t="s">
        <v>69</v>
      </c>
      <c r="E80" s="67">
        <v>3</v>
      </c>
      <c r="F80" s="67">
        <v>2</v>
      </c>
      <c r="G80" s="67">
        <v>16</v>
      </c>
      <c r="I80" s="67" t="s">
        <v>251</v>
      </c>
    </row>
    <row r="81" spans="2:9" ht="15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 ht="15">
      <c r="C82" s="66">
        <v>4</v>
      </c>
      <c r="D82" s="67" t="s">
        <v>71</v>
      </c>
      <c r="E82" s="67">
        <v>6</v>
      </c>
      <c r="F82" s="67">
        <v>4</v>
      </c>
      <c r="G82" s="67">
        <v>3</v>
      </c>
      <c r="I82" s="67" t="s">
        <v>253</v>
      </c>
    </row>
    <row r="83" spans="2:9" ht="15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 ht="15">
      <c r="B84" s="66">
        <v>4</v>
      </c>
      <c r="C84" s="67" t="s">
        <v>255</v>
      </c>
    </row>
    <row r="85" spans="2:9" ht="15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 ht="15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 ht="15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 ht="15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 ht="15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 ht="15">
      <c r="B90" s="66">
        <v>5</v>
      </c>
      <c r="C90" s="67" t="s">
        <v>76</v>
      </c>
    </row>
    <row r="91" spans="2:9" ht="15">
      <c r="C91" s="66">
        <v>1</v>
      </c>
      <c r="D91" s="67" t="s">
        <v>261</v>
      </c>
      <c r="E91" s="67">
        <v>0</v>
      </c>
      <c r="F91" s="67">
        <v>0</v>
      </c>
      <c r="G91" s="67">
        <v>1</v>
      </c>
      <c r="I91" s="67" t="s">
        <v>262</v>
      </c>
    </row>
    <row r="92" spans="2:9" ht="15">
      <c r="C92" s="66">
        <v>2</v>
      </c>
      <c r="D92" s="67" t="s">
        <v>54</v>
      </c>
      <c r="E92" s="67">
        <v>0</v>
      </c>
      <c r="F92" s="67">
        <v>0</v>
      </c>
      <c r="G92" s="67">
        <v>2</v>
      </c>
      <c r="I92" s="67" t="s">
        <v>263</v>
      </c>
    </row>
    <row r="93" spans="2:9" ht="15">
      <c r="C93" s="66">
        <v>3</v>
      </c>
      <c r="D93" s="67" t="s">
        <v>264</v>
      </c>
      <c r="E93" s="67">
        <v>1</v>
      </c>
      <c r="F93" s="67">
        <v>2</v>
      </c>
      <c r="G93" s="67">
        <v>1</v>
      </c>
      <c r="I93" s="67" t="s">
        <v>265</v>
      </c>
    </row>
    <row r="94" spans="2:9" ht="15">
      <c r="C94" s="66">
        <v>4</v>
      </c>
      <c r="D94" s="67" t="s">
        <v>266</v>
      </c>
      <c r="E94" s="67">
        <v>1</v>
      </c>
      <c r="F94" s="67">
        <v>0</v>
      </c>
      <c r="G94" s="67">
        <v>0</v>
      </c>
      <c r="I94" s="67" t="s">
        <v>267</v>
      </c>
    </row>
    <row r="95" spans="2:9" ht="15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 ht="15">
      <c r="C96" s="66">
        <v>6</v>
      </c>
      <c r="D96" s="67" t="s">
        <v>270</v>
      </c>
      <c r="E96" s="67">
        <v>0</v>
      </c>
      <c r="F96" s="67">
        <v>0</v>
      </c>
      <c r="G96" s="67">
        <v>0</v>
      </c>
      <c r="I96" s="67" t="s">
        <v>271</v>
      </c>
    </row>
    <row r="97" spans="1:21" ht="15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 ht="15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 ht="15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 ht="15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 ht="15">
      <c r="C101" s="66">
        <v>11</v>
      </c>
      <c r="D101" s="67" t="s">
        <v>280</v>
      </c>
      <c r="E101" s="67">
        <v>0</v>
      </c>
      <c r="F101" s="67">
        <v>0</v>
      </c>
      <c r="G101" s="67">
        <v>1</v>
      </c>
      <c r="I101" s="67" t="s">
        <v>281</v>
      </c>
    </row>
    <row r="102" spans="1:21" ht="15"/>
    <row r="103" spans="1:21" ht="15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 ht="15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 ht="15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 ht="15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 ht="15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 ht="15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 ht="15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 ht="15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1</v>
      </c>
      <c r="L110" s="67">
        <v>0</v>
      </c>
      <c r="M110" s="67">
        <v>1</v>
      </c>
      <c r="N110" s="67">
        <v>0</v>
      </c>
      <c r="O110" s="67">
        <v>0</v>
      </c>
      <c r="Q110" s="67">
        <v>0</v>
      </c>
      <c r="R110" s="67">
        <v>0</v>
      </c>
      <c r="S110" s="67">
        <v>3</v>
      </c>
      <c r="T110" s="67">
        <v>0</v>
      </c>
      <c r="U110" s="67">
        <v>0</v>
      </c>
    </row>
    <row r="111" spans="1:21" ht="15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4</v>
      </c>
      <c r="T111" s="67">
        <v>0</v>
      </c>
      <c r="U111" s="67">
        <v>0</v>
      </c>
    </row>
    <row r="112" spans="1:21" ht="15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 ht="15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 ht="15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 ht="15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 ht="15">
      <c r="B116" s="66">
        <v>13</v>
      </c>
      <c r="C116" s="67" t="s">
        <v>168</v>
      </c>
      <c r="E116" s="67">
        <v>0</v>
      </c>
      <c r="F116" s="67">
        <v>0</v>
      </c>
      <c r="G116" s="67">
        <v>1</v>
      </c>
      <c r="H116" s="67">
        <v>0</v>
      </c>
      <c r="I116" s="67">
        <v>0</v>
      </c>
      <c r="K116" s="67">
        <v>0</v>
      </c>
      <c r="L116" s="67">
        <v>1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 ht="15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 ht="15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1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 ht="15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 ht="15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 ht="15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 ht="15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 ht="15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1</v>
      </c>
      <c r="T123" s="67">
        <v>0</v>
      </c>
      <c r="U123" s="67">
        <v>0</v>
      </c>
    </row>
    <row r="124" spans="2:21" ht="15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 ht="15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 ht="15">
      <c r="B126" s="66">
        <v>23</v>
      </c>
      <c r="C126" s="67" t="s">
        <v>178</v>
      </c>
      <c r="E126" s="67">
        <v>0</v>
      </c>
      <c r="F126" s="67">
        <v>0</v>
      </c>
      <c r="G126" s="67">
        <v>2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 ht="15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 ht="15">
      <c r="C128" s="67" t="s">
        <v>180</v>
      </c>
      <c r="E128" s="67">
        <v>0</v>
      </c>
      <c r="F128" s="67">
        <v>2</v>
      </c>
      <c r="G128" s="67">
        <v>2</v>
      </c>
      <c r="H128" s="67">
        <v>0</v>
      </c>
      <c r="I128" s="67">
        <v>2</v>
      </c>
      <c r="K128" s="67">
        <v>0</v>
      </c>
      <c r="L128" s="67">
        <v>2</v>
      </c>
      <c r="M128" s="67">
        <v>5</v>
      </c>
      <c r="N128" s="67">
        <v>0</v>
      </c>
      <c r="O128" s="67">
        <v>0</v>
      </c>
      <c r="Q128" s="67">
        <v>0</v>
      </c>
      <c r="R128" s="67">
        <v>0</v>
      </c>
      <c r="S128" s="67">
        <v>10</v>
      </c>
      <c r="T128" s="67">
        <v>0</v>
      </c>
      <c r="U128" s="67">
        <v>4</v>
      </c>
    </row>
    <row r="129" spans="1:21" ht="15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 ht="15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 ht="15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 ht="15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1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 ht="15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4" spans="1:21" ht="15"/>
    <row r="135" spans="1:21" ht="15">
      <c r="A135" s="66">
        <v>31</v>
      </c>
      <c r="B135" s="67" t="s">
        <v>95</v>
      </c>
    </row>
    <row r="136" spans="1:21" ht="15">
      <c r="B136" s="66">
        <v>1</v>
      </c>
      <c r="C136" s="71" t="s">
        <v>283</v>
      </c>
      <c r="E136" s="67">
        <v>10</v>
      </c>
      <c r="F136" s="67">
        <v>14</v>
      </c>
      <c r="G136" s="67">
        <v>29</v>
      </c>
    </row>
    <row r="137" spans="1:21" ht="15">
      <c r="B137" s="66">
        <v>2</v>
      </c>
      <c r="C137" s="71" t="s">
        <v>284</v>
      </c>
      <c r="E137" s="67">
        <v>0</v>
      </c>
      <c r="F137" s="67">
        <v>0</v>
      </c>
      <c r="G137" s="67">
        <v>1</v>
      </c>
    </row>
    <row r="138" spans="1:21" ht="15">
      <c r="B138" s="66">
        <v>3</v>
      </c>
      <c r="C138" s="71" t="s">
        <v>285</v>
      </c>
      <c r="E138" s="67">
        <v>8</v>
      </c>
      <c r="F138" s="67">
        <v>14</v>
      </c>
      <c r="G138" s="67">
        <v>29</v>
      </c>
    </row>
    <row r="139" spans="1:21" ht="15">
      <c r="B139" s="66">
        <v>4</v>
      </c>
      <c r="C139" s="71" t="s">
        <v>286</v>
      </c>
      <c r="E139" s="67">
        <v>0</v>
      </c>
      <c r="F139" s="67">
        <v>2</v>
      </c>
      <c r="G139" s="67">
        <v>6</v>
      </c>
    </row>
    <row r="140" spans="1:21" ht="15">
      <c r="B140" s="66">
        <v>5</v>
      </c>
      <c r="C140" s="71" t="s">
        <v>287</v>
      </c>
      <c r="E140" s="67">
        <v>9</v>
      </c>
      <c r="F140" s="67">
        <v>12</v>
      </c>
      <c r="G140" s="67">
        <v>22</v>
      </c>
    </row>
    <row r="141" spans="1:21" ht="15">
      <c r="B141" s="66">
        <v>6</v>
      </c>
      <c r="C141" s="71" t="s">
        <v>288</v>
      </c>
      <c r="E141" s="67">
        <v>1</v>
      </c>
      <c r="F141" s="67">
        <v>0</v>
      </c>
      <c r="G141" s="67">
        <v>0</v>
      </c>
    </row>
    <row r="142" spans="1:21" ht="15">
      <c r="B142" s="66">
        <v>7</v>
      </c>
      <c r="C142" s="71" t="s">
        <v>289</v>
      </c>
      <c r="E142" s="67">
        <v>2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2016-08-31T13:55:36Z</cp:lastPrinted>
  <dcterms:created xsi:type="dcterms:W3CDTF">2015-03-05T09:06:58Z</dcterms:created>
  <dcterms:modified xsi:type="dcterms:W3CDTF">2018-09-07T06:39:50Z</dcterms:modified>
</cp:coreProperties>
</file>